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716" firstSheet="4" activeTab="4"/>
  </bookViews>
  <sheets>
    <sheet name="Аъзолар" sheetId="13" r:id="rId1"/>
    <sheet name="Иш ўрни" sheetId="16" r:id="rId2"/>
    <sheet name="лойиҳалар 2020й" sheetId="19" r:id="rId3"/>
    <sheet name="лойиҳалар ПО БАНКАМ" sheetId="25" r:id="rId4"/>
    <sheet name="Аъзолар бўйича маълумот" sheetId="20" r:id="rId5"/>
    <sheet name="Аъзолар бўйича маълумот  (2)" sheetId="26" r:id="rId6"/>
    <sheet name="освоение" sheetId="27" r:id="rId7"/>
    <sheet name="Каталог ва реестр" sheetId="29" r:id="rId8"/>
    <sheet name="Фаолиятлар" sheetId="30" r:id="rId9"/>
    <sheet name="шогирдлар" sheetId="38" r:id="rId10"/>
    <sheet name="ҳунармандлар таркиби" sheetId="21" state="hidden" r:id="rId11"/>
    <sheet name="фаолият тўхтатган" sheetId="23" state="hidden" r:id="rId12"/>
  </sheets>
  <externalReferences>
    <externalReference r:id="rId13"/>
    <externalReference r:id="rId14"/>
    <externalReference r:id="rId15"/>
  </externalReferences>
  <definedNames>
    <definedName name="_xlnm._FilterDatabase" hidden="1">#REF!</definedName>
    <definedName name="Access_Button" hidden="1">"Kaspl_5_ПЛАН_4_Таблица1"</definedName>
    <definedName name="as" hidden="1">#REF!</definedName>
    <definedName name="Button_4">"прогноз_доходов_2005_помесяц__уд_вес_помесячный_Таблица"</definedName>
    <definedName name="curday">36934</definedName>
    <definedName name="cy">2001</definedName>
    <definedName name="d">3</definedName>
    <definedName name="hhh">#REF!</definedName>
    <definedName name="lastday">37165</definedName>
    <definedName name="mn">"Август"</definedName>
    <definedName name="Print_Area" localSheetId="0">Аъзолар!$A$1:$M$22</definedName>
    <definedName name="Print_Area" localSheetId="1">'Иш ўрни'!$A$1:$P$22</definedName>
    <definedName name="Print_Area" localSheetId="2">'лойиҳалар 2020й'!$A$1:$K$25</definedName>
    <definedName name="Rasmot">#REF!</definedName>
    <definedName name="Results">[1]Results!#REF!</definedName>
    <definedName name="А17">#REF!</definedName>
    <definedName name="адр">"$A$3"</definedName>
    <definedName name="Анд">#REF!</definedName>
    <definedName name="АП">#REF!</definedName>
    <definedName name="_xlnm.Database">[2]KAT2344!$C$2:$I$343</definedName>
    <definedName name="Бурят">#REF!</definedName>
    <definedName name="Бух">[1]Results!#REF!</definedName>
    <definedName name="Буха">#REF!</definedName>
    <definedName name="вав">[1]Results!#REF!</definedName>
    <definedName name="вавв">#REF!</definedName>
    <definedName name="вап">[1]Results!#REF!</definedName>
    <definedName name="вввв">#REF!</definedName>
    <definedName name="ввфф">#REF!</definedName>
    <definedName name="выбыло">0</definedName>
    <definedName name="выф">#REF!</definedName>
    <definedName name="дИРЕКЦИЯ_ПО_СТР_ВУ_РЕГ.ВОДОПРОВОДОВ">#REF!</definedName>
    <definedName name="доллар">[3]c!$C$1</definedName>
    <definedName name="_xlnm.Print_Titles" localSheetId="5">'Аъзолар бўйича маълумот  (2)'!$8:$8</definedName>
    <definedName name="_xlnm.Print_Titles" localSheetId="8">Фаолиятлар!$4:$4</definedName>
    <definedName name="_xlnm.Print_Titles">#REF!</definedName>
    <definedName name="ИЗН">460</definedName>
    <definedName name="износом">43508</definedName>
    <definedName name="Кар">#REF!</definedName>
    <definedName name="_xlnm.Print_Area" localSheetId="0">Аъзолар!$A$1:$M$22</definedName>
    <definedName name="_xlnm.Print_Area" localSheetId="5">'Аъзолар бўйича маълумот  (2)'!$A$2:$D$39</definedName>
    <definedName name="_xlnm.Print_Area" localSheetId="1">'Иш ўрни'!$A$1:$P$22</definedName>
    <definedName name="_xlnm.Print_Area" localSheetId="7">'Каталог ва реестр'!$B$2:$E$22</definedName>
    <definedName name="_xlnm.Print_Area" localSheetId="2">'лойиҳалар 2020й'!$A$1:$K$25</definedName>
    <definedName name="_xlnm.Print_Area" localSheetId="3">'лойиҳалар ПО БАНКАМ'!$A$1:$M$23</definedName>
    <definedName name="_xlnm.Print_Area" localSheetId="6">освоение!$A$2:$R$22</definedName>
    <definedName name="_xlnm.Print_Area" localSheetId="9">шогирдлар!$B$1:$E$19</definedName>
    <definedName name="_xlnm.Print_Area">#REF!</definedName>
    <definedName name="ОСТ">0</definedName>
    <definedName name="период">1</definedName>
    <definedName name="поступило">36525</definedName>
    <definedName name="ПРИХ">35000</definedName>
    <definedName name="р">[1]Results!#REF!</definedName>
    <definedName name="РАСХ">0</definedName>
    <definedName name="расчета">36465</definedName>
    <definedName name="_xlnm.Recorder">#REF!</definedName>
    <definedName name="РУЗ123" hidden="1">#REF!</definedName>
    <definedName name="РУз3" hidden="1">#REF!</definedName>
    <definedName name="с52">#REF!</definedName>
    <definedName name="стоимость">43508</definedName>
    <definedName name="Суп">#REF!</definedName>
    <definedName name="УКС">#REF!</definedName>
    <definedName name="фы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20" l="1"/>
  <c r="AI8" i="20" s="1"/>
  <c r="K17" i="19" l="1"/>
  <c r="K20" i="19"/>
  <c r="K24" i="19"/>
  <c r="K25" i="19"/>
  <c r="K12" i="19"/>
  <c r="K13" i="19"/>
  <c r="K14" i="19"/>
  <c r="K15" i="19"/>
  <c r="K16" i="19"/>
  <c r="K18" i="19"/>
  <c r="K19" i="19"/>
  <c r="K21" i="19"/>
  <c r="K22" i="19"/>
  <c r="K23" i="19"/>
  <c r="D9" i="25" l="1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9" i="27"/>
  <c r="F5" i="30" l="1"/>
  <c r="G5" i="30"/>
  <c r="H5" i="30"/>
  <c r="I5" i="30"/>
  <c r="J5" i="30"/>
  <c r="K5" i="30"/>
  <c r="L5" i="30"/>
  <c r="M5" i="30"/>
  <c r="N5" i="30"/>
  <c r="O5" i="30"/>
  <c r="P5" i="30"/>
  <c r="Q5" i="30"/>
  <c r="R5" i="30"/>
  <c r="E5" i="30"/>
  <c r="C35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6" i="30"/>
  <c r="E8" i="29"/>
  <c r="D8" i="29"/>
  <c r="C5" i="30" l="1"/>
  <c r="E5" i="38"/>
  <c r="D5" i="38" l="1"/>
  <c r="C9" i="26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C4" i="20"/>
  <c r="H11" i="19"/>
  <c r="G11" i="19"/>
  <c r="H22" i="27" l="1"/>
  <c r="O22" i="27" s="1"/>
  <c r="G22" i="27"/>
  <c r="H21" i="27"/>
  <c r="O21" i="27" s="1"/>
  <c r="G21" i="27"/>
  <c r="H20" i="27"/>
  <c r="O20" i="27" s="1"/>
  <c r="G20" i="27"/>
  <c r="H19" i="27"/>
  <c r="O19" i="27" s="1"/>
  <c r="G19" i="27"/>
  <c r="H18" i="27"/>
  <c r="O18" i="27" s="1"/>
  <c r="G18" i="27"/>
  <c r="H17" i="27"/>
  <c r="O17" i="27" s="1"/>
  <c r="G17" i="27"/>
  <c r="H16" i="27"/>
  <c r="O16" i="27" s="1"/>
  <c r="G16" i="27"/>
  <c r="H15" i="27"/>
  <c r="O15" i="27" s="1"/>
  <c r="G15" i="27"/>
  <c r="H14" i="27"/>
  <c r="O14" i="27" s="1"/>
  <c r="G14" i="27"/>
  <c r="H13" i="27"/>
  <c r="O13" i="27" s="1"/>
  <c r="G13" i="27"/>
  <c r="H12" i="27"/>
  <c r="O12" i="27" s="1"/>
  <c r="G12" i="27"/>
  <c r="H11" i="27"/>
  <c r="O11" i="27" s="1"/>
  <c r="G11" i="27"/>
  <c r="H10" i="27"/>
  <c r="G10" i="27"/>
  <c r="H9" i="27"/>
  <c r="O9" i="27" s="1"/>
  <c r="G9" i="27"/>
  <c r="N8" i="27"/>
  <c r="R8" i="27" s="1"/>
  <c r="M8" i="27"/>
  <c r="L8" i="27"/>
  <c r="Q8" i="27" s="1"/>
  <c r="K8" i="27"/>
  <c r="J8" i="27"/>
  <c r="P8" i="27" s="1"/>
  <c r="I8" i="27"/>
  <c r="G8" i="27" l="1"/>
  <c r="H8" i="27"/>
  <c r="O8" i="27" s="1"/>
  <c r="O10" i="27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G10" i="25"/>
  <c r="M9" i="25"/>
  <c r="L9" i="25"/>
  <c r="K9" i="25"/>
  <c r="J9" i="25"/>
  <c r="I9" i="25"/>
  <c r="H9" i="25"/>
  <c r="C9" i="25"/>
  <c r="F9" i="25" l="1"/>
  <c r="G9" i="25" s="1"/>
  <c r="E9" i="25"/>
  <c r="K9" i="16"/>
  <c r="D11" i="19" l="1"/>
  <c r="C11" i="19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H9" i="21"/>
  <c r="I9" i="21" s="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D9" i="21"/>
  <c r="F9" i="21"/>
  <c r="G9" i="21" s="1"/>
  <c r="C9" i="21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C5" i="20"/>
  <c r="E9" i="21" l="1"/>
  <c r="J11" i="19"/>
  <c r="K11" i="19" s="1"/>
  <c r="I11" i="19"/>
  <c r="I8" i="16"/>
  <c r="J8" i="16"/>
  <c r="L8" i="16"/>
  <c r="M8" i="16"/>
  <c r="O8" i="16"/>
  <c r="P8" i="16"/>
  <c r="M21" i="13"/>
  <c r="M10" i="13"/>
  <c r="M11" i="13"/>
  <c r="M12" i="13"/>
  <c r="M13" i="13"/>
  <c r="M14" i="13"/>
  <c r="M15" i="13"/>
  <c r="M16" i="13"/>
  <c r="M17" i="13"/>
  <c r="M18" i="13"/>
  <c r="M19" i="13"/>
  <c r="M20" i="13"/>
  <c r="M2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M9" i="13"/>
  <c r="K9" i="13"/>
  <c r="I9" i="13"/>
  <c r="L8" i="13"/>
  <c r="J8" i="13"/>
  <c r="H8" i="13"/>
  <c r="F8" i="13"/>
  <c r="D8" i="13"/>
  <c r="C8" i="13"/>
  <c r="G9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K8" i="13" l="1"/>
  <c r="M8" i="13"/>
  <c r="I8" i="13"/>
  <c r="E8" i="13"/>
  <c r="G8" i="13"/>
  <c r="AH20" i="20" l="1"/>
  <c r="AI20" i="20" s="1"/>
  <c r="AH19" i="20"/>
  <c r="AI19" i="20" s="1"/>
  <c r="AH18" i="20"/>
  <c r="AI18" i="20" s="1"/>
  <c r="AH17" i="20"/>
  <c r="AI17" i="20" s="1"/>
  <c r="AH16" i="20"/>
  <c r="AI16" i="20" s="1"/>
  <c r="AH15" i="20"/>
  <c r="AI15" i="20" s="1"/>
  <c r="AH14" i="20"/>
  <c r="AI14" i="20" s="1"/>
  <c r="AH13" i="20"/>
  <c r="AI13" i="20" s="1"/>
  <c r="AH12" i="20"/>
  <c r="AI12" i="20" s="1"/>
  <c r="AH11" i="20"/>
  <c r="AI11" i="20" s="1"/>
  <c r="AH10" i="20"/>
  <c r="AI10" i="20" s="1"/>
  <c r="AH9" i="20"/>
  <c r="AI9" i="20" s="1"/>
  <c r="AH7" i="20"/>
  <c r="AI7" i="20" l="1"/>
  <c r="AH5" i="20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Q22" i="23" l="1"/>
  <c r="A13" i="19" l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9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H8" i="16" l="1"/>
  <c r="N8" i="16"/>
  <c r="K8" i="16"/>
  <c r="D8" i="16"/>
  <c r="F8" i="16"/>
  <c r="C21" i="16"/>
  <c r="C17" i="16"/>
  <c r="C13" i="16"/>
  <c r="G13" i="16" s="1"/>
  <c r="C12" i="16"/>
  <c r="E12" i="16" s="1"/>
  <c r="C9" i="16"/>
  <c r="C15" i="16"/>
  <c r="E15" i="16" s="1"/>
  <c r="C16" i="16"/>
  <c r="E16" i="16" s="1"/>
  <c r="C22" i="16"/>
  <c r="C18" i="16"/>
  <c r="C14" i="16"/>
  <c r="C10" i="16"/>
  <c r="C20" i="16"/>
  <c r="E20" i="16" s="1"/>
  <c r="C19" i="16"/>
  <c r="C11" i="16"/>
  <c r="C8" i="16" l="1"/>
  <c r="E21" i="16"/>
  <c r="E17" i="16"/>
  <c r="G17" i="16"/>
  <c r="E13" i="16"/>
  <c r="G21" i="16"/>
  <c r="G12" i="16"/>
  <c r="G19" i="16"/>
  <c r="E14" i="16"/>
  <c r="E18" i="16"/>
  <c r="G14" i="16"/>
  <c r="G18" i="16"/>
  <c r="E19" i="16"/>
  <c r="G22" i="16"/>
  <c r="G9" i="16"/>
  <c r="G16" i="16"/>
  <c r="G11" i="16"/>
  <c r="G20" i="16"/>
  <c r="E22" i="16"/>
  <c r="E11" i="16"/>
  <c r="E9" i="16"/>
  <c r="G10" i="16"/>
  <c r="G15" i="16"/>
  <c r="E10" i="16"/>
  <c r="E8" i="16" l="1"/>
  <c r="G8" i="16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</calcChain>
</file>

<file path=xl/sharedStrings.xml><?xml version="1.0" encoding="utf-8"?>
<sst xmlns="http://schemas.openxmlformats.org/spreadsheetml/2006/main" count="474" uniqueCount="210">
  <si>
    <t>№</t>
  </si>
  <si>
    <t xml:space="preserve">Қорақалпоғистон </t>
  </si>
  <si>
    <t xml:space="preserve">Андижон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</si>
  <si>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</si>
  <si>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</si>
  <si>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</si>
  <si>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</si>
  <si>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Сирдарё </t>
  </si>
  <si>
    <t xml:space="preserve">Фарғона </t>
  </si>
  <si>
    <t xml:space="preserve">Хоразм </t>
  </si>
  <si>
    <t xml:space="preserve">Самарқанд </t>
  </si>
  <si>
    <t xml:space="preserve">Сурхондарё </t>
  </si>
  <si>
    <t xml:space="preserve">Бухоро </t>
  </si>
  <si>
    <t>ёшлар</t>
  </si>
  <si>
    <t>шогирд</t>
  </si>
  <si>
    <t>Ҳудуд
номи</t>
  </si>
  <si>
    <t>шундан</t>
  </si>
  <si>
    <t>%</t>
  </si>
  <si>
    <t>аъзолик муддатини узайтирганлар</t>
  </si>
  <si>
    <t>аёл</t>
  </si>
  <si>
    <t>эркак</t>
  </si>
  <si>
    <t>Тошкент в.</t>
  </si>
  <si>
    <t>Тошкент ш.</t>
  </si>
  <si>
    <t>жами
сони</t>
  </si>
  <si>
    <t>уста ҳунарманд</t>
  </si>
  <si>
    <t>Қорақалпоғистон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</si>
  <si>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</si>
  <si>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</si>
  <si>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</si>
  <si>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</si>
  <si>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</si>
  <si>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</si>
  <si>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</si>
  <si>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</si>
  <si>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</si>
  <si>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</t>
  </si>
  <si>
    <t>Фарғона</t>
  </si>
  <si>
    <t>Хоразм</t>
  </si>
  <si>
    <t>Тошкент ш</t>
  </si>
  <si>
    <t>Жами</t>
  </si>
  <si>
    <t>Ҳудудлар 
номи</t>
  </si>
  <si>
    <t>МАЪЛУМОТ</t>
  </si>
  <si>
    <t>Аъзоликдан чиқиш ёки фаолиятини тугатиш 
сабаблари</t>
  </si>
  <si>
    <t>Жамига нисбатан 
%</t>
  </si>
  <si>
    <t>Ҳунармандчилик фаолияти билан бошка шуғулланмаслиги</t>
  </si>
  <si>
    <t>Фаолиятини кенгайтирганлиги ва тадбиркорлик фаолияти билан шуғулланиши (солиқ тўловчи сифатида)</t>
  </si>
  <si>
    <t>Ишлаб чиқарган маҳсулотларини сотишдаги муоммолар</t>
  </si>
  <si>
    <t>Солиқ идоралари билан юзага келган муаммолар</t>
  </si>
  <si>
    <t>Ишлаб чиқариш жараёнида хом-ашё топишда юзага келган муаммолар</t>
  </si>
  <si>
    <t>Соғлиги ёмонлашган</t>
  </si>
  <si>
    <t>Фаолиятини олиб боришга иш жойи (устахона) бўлмаган</t>
  </si>
  <si>
    <t>Молиявий имконияти хом-ашё ва материаллар сотиб олиш, иш жойи учун ижара тўлашга етмаслиги сабабли</t>
  </si>
  <si>
    <t>Бошқа доимий ишга кирган</t>
  </si>
  <si>
    <t>Олий таълим муассасасига ўқишга кирган</t>
  </si>
  <si>
    <t>Нафақага чиққан</t>
  </si>
  <si>
    <t>Оила қурган</t>
  </si>
  <si>
    <t>Хизмат сафари (ҳарбий хизмат, чет давлатга)</t>
  </si>
  <si>
    <t>Фарзандли бўлган</t>
  </si>
  <si>
    <t>Вафот этган</t>
  </si>
  <si>
    <r>
      <rPr>
        <b/>
        <sz val="16"/>
        <color rgb="FF0070C0"/>
        <rFont val="Times New Roman"/>
        <family val="1"/>
        <charset val="204"/>
      </rPr>
      <t>2020</t>
    </r>
    <r>
      <rPr>
        <b/>
        <sz val="14"/>
        <color rgb="FF0070C0"/>
        <rFont val="Times New Roman"/>
        <family val="1"/>
        <charset val="204"/>
      </rPr>
      <t xml:space="preserve"> ЙИЛДА "ҲУНАРМАНД" УЮШМАСИ АЪЗОЛИГИДАН ЧИҚҚАН ЁКИ ФАОЛИЯТИНИ ТУГАТГАН ҲУНАРМАНДЛАР ТЎҒРИСИДА</t>
    </r>
  </si>
  <si>
    <t>(01.04.2020йил ҳоалтига)</t>
  </si>
  <si>
    <t>30 ёшгача бўлган ҳунармандлар</t>
  </si>
  <si>
    <t>Эркаклар</t>
  </si>
  <si>
    <t>Аёллар</t>
  </si>
  <si>
    <t xml:space="preserve"> Майда ҳайкалтарошлик 
буюмлари</t>
  </si>
  <si>
    <t>Муаллифлик мебеллари 
тайёрлаш</t>
  </si>
  <si>
    <t>Миллий либослар тайёрлаш</t>
  </si>
  <si>
    <t>Бош кийимлар тайёрлаш</t>
  </si>
  <si>
    <t>Новдадан буюмлар тўқиш</t>
  </si>
  <si>
    <t>Кўзгу тайёрлаш</t>
  </si>
  <si>
    <t>Ганч ўймакорлиги</t>
  </si>
  <si>
    <t>Ёғоч ўймакорлиги</t>
  </si>
  <si>
    <t>Тош ўймакорлиги</t>
  </si>
  <si>
    <t>Қўлда гилам тўқиш</t>
  </si>
  <si>
    <t>Соатсозлик</t>
  </si>
  <si>
    <t>Металлдан ясалган буюмлар</t>
  </si>
  <si>
    <t>Туникадан ясалган буюмлар</t>
  </si>
  <si>
    <t>Миллий пойабзал тайёрлаш</t>
  </si>
  <si>
    <t>Гул босилган газламалар ва 
чокли буюмлар</t>
  </si>
  <si>
    <t>Каштачилик</t>
  </si>
  <si>
    <t>Зардўзлик буюмлари</t>
  </si>
  <si>
    <t>Мусиқа асбоблари</t>
  </si>
  <si>
    <t>Чинни, фаянс ва сопол буюмлар</t>
  </si>
  <si>
    <t>Қимматбаҳо металлдан ясалган 
заргарлик буюмлари</t>
  </si>
  <si>
    <t>Ўйинчоқлар</t>
  </si>
  <si>
    <t>Чарм маҳсулотлари</t>
  </si>
  <si>
    <t>Ёғочдан тайёрланган халқ хунар. маҳсулотлари</t>
  </si>
  <si>
    <t>Ҳажмли ва шаклли қолибларда 
қуйилган буюмлар</t>
  </si>
  <si>
    <t>Эсталик буюмлари</t>
  </si>
  <si>
    <t>Оддий металдан миллий услубда тайёрланган тақинчоқлар</t>
  </si>
  <si>
    <t>Қўлда газламалар тўқиш</t>
  </si>
  <si>
    <t>Минатюра, ранг тасвир, наққошлик 
ва бўйоқли нақшлар</t>
  </si>
  <si>
    <t>Кандакорлик, мисгарлик 
буюмлари</t>
  </si>
  <si>
    <t>Бошқа</t>
  </si>
  <si>
    <t/>
  </si>
  <si>
    <t xml:space="preserve">ЖАМИ: </t>
  </si>
  <si>
    <t>ЖАМИ:</t>
  </si>
  <si>
    <t>Т/р</t>
  </si>
  <si>
    <t>янги 
аъзолар</t>
  </si>
  <si>
    <t>Аъзо ҳунармандлар таркиби</t>
  </si>
  <si>
    <t>Яратилган иш ўринлари</t>
  </si>
  <si>
    <t>2019 йил давомида:</t>
  </si>
  <si>
    <t>Ҳудуд 
номи</t>
  </si>
  <si>
    <t>сони</t>
  </si>
  <si>
    <t>суммаси</t>
  </si>
  <si>
    <t>(млн.сўм)</t>
  </si>
  <si>
    <t>"Ҳунармандларнинг ижтимоий таркиби тўғрисида 
МАЪЛУМОТ</t>
  </si>
  <si>
    <r>
      <t xml:space="preserve">01.04.2020 </t>
    </r>
    <r>
      <rPr>
        <i/>
        <sz val="12"/>
        <rFont val="Arial"/>
        <family val="2"/>
        <charset val="204"/>
      </rPr>
      <t>йил ҳолатига</t>
    </r>
  </si>
  <si>
    <t>жами:</t>
  </si>
  <si>
    <t>Аъзо 
ҳунармандлар
сони</t>
  </si>
  <si>
    <t>5-жадвал</t>
  </si>
  <si>
    <t>2018 йил давомида:</t>
  </si>
  <si>
    <t>Аъзо ҳунармандлар 
 сони</t>
  </si>
  <si>
    <t>2018 йил</t>
  </si>
  <si>
    <t>2019 йил</t>
  </si>
  <si>
    <t>Амалга оширилган 
ҳунармандчилик лойиҳалари</t>
  </si>
  <si>
    <t>Жами лойиҳалар</t>
  </si>
  <si>
    <t>РЕЖА</t>
  </si>
  <si>
    <t>ФАКТ</t>
  </si>
  <si>
    <t>режа</t>
  </si>
  <si>
    <t>Сони</t>
  </si>
  <si>
    <t>Сумма</t>
  </si>
  <si>
    <t>аъзо ҳунармандларнинг йўналишлари тўғрисида</t>
  </si>
  <si>
    <t>т/р</t>
  </si>
  <si>
    <t xml:space="preserve"> Ҳунармандчилик йўналиши</t>
  </si>
  <si>
    <t>Умумий
сони</t>
  </si>
  <si>
    <t>Улуши</t>
  </si>
  <si>
    <t>Гул босилган газламалар ва чокли буюмлар</t>
  </si>
  <si>
    <t>Ёғочдан тайёрланган халқ хунармандчилиги маҳсулотлари</t>
  </si>
  <si>
    <t>Муаллифлик мебеллари тайёрлаш</t>
  </si>
  <si>
    <t>Қимматбаҳо металлдан ясалган заргарлик буюмлари</t>
  </si>
  <si>
    <t>Ҳажмли ва шаклли қолипларда қуйилган буюмлар</t>
  </si>
  <si>
    <t>Эсдалик буюмлари</t>
  </si>
  <si>
    <t>Миниатюра, ранг тасвир, наққошлик ва бўёқли нақшлар</t>
  </si>
  <si>
    <t>Майда ҳайкалтарошлик буюмлари</t>
  </si>
  <si>
    <t>Жами:</t>
  </si>
  <si>
    <t>Ҳунармандчиликни ривожлантириш дастури доирасида кредитлар ажратилиши тўғрисида</t>
  </si>
  <si>
    <t>млрд сўм</t>
  </si>
  <si>
    <t>Ҳудуд номи</t>
  </si>
  <si>
    <t>ажратилиши белгиланган</t>
  </si>
  <si>
    <t>ажратилган</t>
  </si>
  <si>
    <t>ўзлаштириш даражаси</t>
  </si>
  <si>
    <t>жами</t>
  </si>
  <si>
    <t>Халқ
банки</t>
  </si>
  <si>
    <t>Микро-кредит-банк</t>
  </si>
  <si>
    <t>Агро
банк</t>
  </si>
  <si>
    <t>Микро-
кредит-
банк</t>
  </si>
  <si>
    <t xml:space="preserve">сони </t>
  </si>
  <si>
    <t>Қорақалпоғистон 
Республикаси</t>
  </si>
  <si>
    <t xml:space="preserve">Андижон
вилояти </t>
  </si>
  <si>
    <t>Бухоро
вилояти</t>
  </si>
  <si>
    <t>Жиззах
вилояти</t>
  </si>
  <si>
    <t>Қашқадарё
вилояти</t>
  </si>
  <si>
    <t>Навоий
вилояти</t>
  </si>
  <si>
    <t>Наманган
вилояти</t>
  </si>
  <si>
    <t>Самарқанд
вилояти</t>
  </si>
  <si>
    <t>Сурхондарё
вилояти</t>
  </si>
  <si>
    <t>Сирдарё
вилояти</t>
  </si>
  <si>
    <t>Тошкент
вилояти</t>
  </si>
  <si>
    <t>Фарғона
вилояти</t>
  </si>
  <si>
    <t>Хоразм
вилояти</t>
  </si>
  <si>
    <t>Тошкент
шаҳри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</si>
  <si>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</si>
  <si>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</si>
  <si>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</si>
  <si>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</si>
  <si>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</si>
  <si>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</si>
  <si>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</si>
  <si>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</si>
  <si>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</si>
  <si>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</si>
  <si>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</si>
  <si>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</si>
  <si>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</si>
  <si>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Халқ амалий санъати усталари Миллий каталогига</t>
  </si>
  <si>
    <t xml:space="preserve">ҳамда ҳамда туризм соҳасида фаолият юритаётган ҳунармандлар </t>
  </si>
  <si>
    <t xml:space="preserve">реестрига киритилган ҳунармандлар тўғрисида </t>
  </si>
  <si>
    <t xml:space="preserve">Миллий 
каталогга
киритилган 
ҳунармандлар
сони </t>
  </si>
  <si>
    <t>Туризм соҳасида фаолият юритаётган ҳунармандлар реестрига киритилган ҳунармандлар
сони</t>
  </si>
  <si>
    <t>Қорақалпоғистон
Республикаси</t>
  </si>
  <si>
    <t>Андижон
вилояти</t>
  </si>
  <si>
    <t>Тошкент 
шаҳар</t>
  </si>
  <si>
    <t xml:space="preserve">Ҳунарманд уюшмаси аъзолари фаолиятининг йўналишлари тўғрисида
</t>
  </si>
  <si>
    <t>Йўналиш</t>
  </si>
  <si>
    <t>Тошкент
шаҳар</t>
  </si>
  <si>
    <t>Ёғочдан тайёрланган халқ хунармандчилик маҳсулотлари</t>
  </si>
  <si>
    <r>
      <rPr>
        <b/>
        <sz val="14"/>
        <color theme="1"/>
        <rFont val="Arial"/>
        <family val="2"/>
        <charset val="204"/>
      </rPr>
      <t>"</t>
    </r>
    <r>
      <rPr>
        <b/>
        <sz val="14"/>
        <color rgb="FF002060"/>
        <rFont val="Arial"/>
        <family val="2"/>
        <charset val="204"/>
      </rPr>
      <t>Ҳунарманд</t>
    </r>
    <r>
      <rPr>
        <b/>
        <sz val="14"/>
        <color theme="1"/>
        <rFont val="Arial"/>
        <family val="2"/>
        <charset val="204"/>
      </rPr>
      <t>"</t>
    </r>
    <r>
      <rPr>
        <b/>
        <sz val="14"/>
        <color rgb="FF2E74B5"/>
        <rFont val="Arial"/>
        <family val="2"/>
        <charset val="204"/>
      </rPr>
      <t xml:space="preserve"> </t>
    </r>
    <r>
      <rPr>
        <b/>
        <sz val="14"/>
        <color rgb="FF002060"/>
        <rFont val="Arial"/>
        <family val="2"/>
        <charset val="204"/>
      </rPr>
      <t>уюшмасига аъзо ҳунармандлар тўғрисида</t>
    </r>
    <r>
      <rPr>
        <b/>
        <sz val="14"/>
        <color rgb="FFC00000"/>
        <rFont val="Arial"/>
        <family val="2"/>
        <charset val="204"/>
      </rPr>
      <t xml:space="preserve">
МАЪЛУМОТ</t>
    </r>
  </si>
  <si>
    <r>
      <rPr>
        <b/>
        <sz val="16"/>
        <color rgb="FF002060"/>
        <rFont val="Arial"/>
        <family val="2"/>
        <charset val="204"/>
      </rPr>
      <t xml:space="preserve">Ҳунармандчилик йўналишида яратилган иш ўринлари тўғрисида </t>
    </r>
    <r>
      <rPr>
        <b/>
        <sz val="16"/>
        <color rgb="FF2E74B5"/>
        <rFont val="Arial"/>
        <family val="2"/>
        <charset val="204"/>
      </rPr>
      <t xml:space="preserve">
</t>
    </r>
    <r>
      <rPr>
        <b/>
        <sz val="16"/>
        <color rgb="FFC00000"/>
        <rFont val="Arial"/>
        <family val="2"/>
        <charset val="204"/>
      </rPr>
      <t>МАЪЛУМОТ</t>
    </r>
  </si>
  <si>
    <r>
      <rPr>
        <b/>
        <sz val="18"/>
        <color rgb="FF002060"/>
        <rFont val="Arial"/>
        <family val="2"/>
        <charset val="204"/>
      </rPr>
      <t>Ҳунармандчилик лойиҳаларини амалга ошириш ҳолати тўғрисида</t>
    </r>
    <r>
      <rPr>
        <b/>
        <sz val="18"/>
        <color rgb="FF2E74B5"/>
        <rFont val="Arial"/>
        <family val="2"/>
        <charset val="204"/>
      </rPr>
      <t xml:space="preserve">
</t>
    </r>
    <r>
      <rPr>
        <b/>
        <sz val="18"/>
        <color rgb="FFC00000"/>
        <rFont val="Arial"/>
        <family val="2"/>
        <charset val="204"/>
      </rPr>
      <t>МАЪЛУМОТ</t>
    </r>
  </si>
  <si>
    <t>факт</t>
  </si>
  <si>
    <t>Микрокредитбанк</t>
  </si>
  <si>
    <t>Агробанк</t>
  </si>
  <si>
    <t>Халқ банки</t>
  </si>
  <si>
    <r>
      <rPr>
        <b/>
        <sz val="20"/>
        <color rgb="FF002060"/>
        <rFont val="Arial"/>
        <family val="2"/>
        <charset val="204"/>
      </rPr>
      <t xml:space="preserve">Ҳунарманд уюшмасига аъзо ҳунармандларнинг йўналишлар кесимига тўғри келиши бўйича </t>
    </r>
    <r>
      <rPr>
        <b/>
        <sz val="20"/>
        <color rgb="FFC00000"/>
        <rFont val="Arial"/>
        <family val="2"/>
        <charset val="204"/>
      </rPr>
      <t xml:space="preserve">
МАЪЛУМОТ</t>
    </r>
  </si>
  <si>
    <t xml:space="preserve">"Ҳунарманд" уюшмасига </t>
  </si>
  <si>
    <t>Қорақалпоғистон Республикаси</t>
  </si>
  <si>
    <t>Худуд номи</t>
  </si>
  <si>
    <t>2020 йил:</t>
  </si>
  <si>
    <t>2020 йил
(режа)</t>
  </si>
  <si>
    <t>2020 йилда
 амалга ошириладиган лойиҳалар</t>
  </si>
  <si>
    <t xml:space="preserve"> Фаолият йуритаётган Ҳунар-
мандлар
 сони</t>
  </si>
  <si>
    <t xml:space="preserve"> Фаолият йуритаётган Шогирдлар сони</t>
  </si>
  <si>
    <r>
      <rPr>
        <b/>
        <sz val="12"/>
        <color rgb="FFC00000"/>
        <rFont val="Arial"/>
        <family val="2"/>
        <charset val="204"/>
      </rPr>
      <t>2020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rgb="FF002060"/>
        <rFont val="Arial"/>
        <family val="2"/>
        <charset val="204"/>
      </rPr>
      <t>йил</t>
    </r>
    <r>
      <rPr>
        <b/>
        <sz val="12"/>
        <color theme="1"/>
        <rFont val="Arial"/>
        <family val="2"/>
        <charset val="204"/>
      </rPr>
      <t xml:space="preserve"> 20 </t>
    </r>
    <r>
      <rPr>
        <b/>
        <sz val="12"/>
        <color rgb="FF002060"/>
        <rFont val="Arial"/>
        <family val="2"/>
        <charset val="204"/>
      </rPr>
      <t>август</t>
    </r>
    <r>
      <rPr>
        <b/>
        <sz val="12"/>
        <color theme="1"/>
        <rFont val="Arial"/>
        <family val="2"/>
        <charset val="204"/>
      </rPr>
      <t xml:space="preserve"> ҳолатига</t>
    </r>
  </si>
  <si>
    <r>
      <rPr>
        <b/>
        <sz val="12"/>
        <color rgb="FFC00000"/>
        <rFont val="Arial"/>
        <family val="2"/>
        <charset val="204"/>
      </rPr>
      <t>2020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rgb="FF002060"/>
        <rFont val="Arial"/>
        <family val="2"/>
        <charset val="204"/>
      </rPr>
      <t>йил</t>
    </r>
    <r>
      <rPr>
        <b/>
        <sz val="12"/>
        <color theme="1"/>
        <rFont val="Arial"/>
        <family val="2"/>
        <charset val="204"/>
      </rPr>
      <t xml:space="preserve"> 20 </t>
    </r>
    <r>
      <rPr>
        <b/>
        <sz val="12"/>
        <color rgb="FF002060"/>
        <rFont val="Arial"/>
        <family val="2"/>
        <charset val="204"/>
      </rPr>
      <t>авугст</t>
    </r>
    <r>
      <rPr>
        <b/>
        <sz val="12"/>
        <color theme="1"/>
        <rFont val="Arial"/>
        <family val="2"/>
        <charset val="204"/>
      </rPr>
      <t xml:space="preserve"> ҳолатига</t>
    </r>
  </si>
  <si>
    <r>
      <rPr>
        <sz val="12"/>
        <color rgb="FFC00000"/>
        <rFont val="Arial"/>
        <family val="2"/>
        <charset val="204"/>
      </rPr>
      <t>2020</t>
    </r>
    <r>
      <rPr>
        <sz val="12"/>
        <color rgb="FF2E74B5"/>
        <rFont val="Arial"/>
        <family val="2"/>
        <charset val="204"/>
      </rPr>
      <t xml:space="preserve"> </t>
    </r>
    <r>
      <rPr>
        <sz val="12"/>
        <color rgb="FF002060"/>
        <rFont val="Arial"/>
        <family val="2"/>
        <charset val="204"/>
      </rPr>
      <t>йил</t>
    </r>
    <r>
      <rPr>
        <sz val="12"/>
        <color rgb="FF2E74B5"/>
        <rFont val="Arial"/>
        <family val="2"/>
        <charset val="204"/>
      </rPr>
      <t xml:space="preserve"> 20 </t>
    </r>
    <r>
      <rPr>
        <sz val="12"/>
        <color rgb="FF002060"/>
        <rFont val="Arial"/>
        <family val="2"/>
        <charset val="204"/>
      </rPr>
      <t>август</t>
    </r>
    <r>
      <rPr>
        <sz val="12"/>
        <color rgb="FF2E74B5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ҳолатига</t>
    </r>
  </si>
  <si>
    <t xml:space="preserve"> Фаолият юритаётган Ҳунармандлар ва шогирдлар сони тўғрисида</t>
  </si>
  <si>
    <r>
      <rPr>
        <b/>
        <sz val="12"/>
        <color rgb="FFC00000"/>
        <rFont val="Arial"/>
        <family val="2"/>
        <charset val="204"/>
      </rPr>
      <t>2020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rgb="FF002060"/>
        <rFont val="Arial"/>
        <family val="2"/>
        <charset val="204"/>
      </rPr>
      <t>йил</t>
    </r>
    <r>
      <rPr>
        <b/>
        <sz val="12"/>
        <color theme="1"/>
        <rFont val="Arial"/>
        <family val="2"/>
        <charset val="204"/>
      </rPr>
      <t xml:space="preserve"> 01 октябр ҳолатига</t>
    </r>
  </si>
  <si>
    <r>
      <rPr>
        <b/>
        <sz val="12"/>
        <color rgb="FFC00000"/>
        <rFont val="Arial"/>
        <family val="2"/>
        <charset val="204"/>
      </rPr>
      <t>2020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rgb="FF002060"/>
        <rFont val="Arial"/>
        <family val="2"/>
        <charset val="204"/>
      </rPr>
      <t>йил</t>
    </r>
    <r>
      <rPr>
        <b/>
        <sz val="12"/>
        <color theme="1"/>
        <rFont val="Arial"/>
        <family val="2"/>
        <charset val="204"/>
      </rPr>
      <t xml:space="preserve"> 01</t>
    </r>
    <r>
      <rPr>
        <b/>
        <sz val="12"/>
        <color rgb="FF002060"/>
        <rFont val="Arial"/>
        <family val="2"/>
        <charset val="204"/>
      </rPr>
      <t xml:space="preserve"> октяб</t>
    </r>
    <r>
      <rPr>
        <b/>
        <sz val="12"/>
        <color theme="1"/>
        <rFont val="Arial"/>
        <family val="2"/>
        <charset val="204"/>
      </rPr>
      <t>р ҳолатига</t>
    </r>
  </si>
  <si>
    <r>
      <rPr>
        <b/>
        <sz val="16"/>
        <color rgb="FFC00000"/>
        <rFont val="Arial"/>
        <family val="2"/>
        <charset val="204"/>
      </rPr>
      <t>2020</t>
    </r>
    <r>
      <rPr>
        <b/>
        <sz val="16"/>
        <rFont val="Arial"/>
        <family val="2"/>
        <charset val="204"/>
      </rPr>
      <t xml:space="preserve"> </t>
    </r>
    <r>
      <rPr>
        <b/>
        <sz val="16"/>
        <color rgb="FF002060"/>
        <rFont val="Arial"/>
        <family val="2"/>
        <charset val="204"/>
      </rPr>
      <t>йил</t>
    </r>
    <r>
      <rPr>
        <b/>
        <sz val="16"/>
        <rFont val="Arial"/>
        <family val="2"/>
        <charset val="204"/>
      </rPr>
      <t xml:space="preserve"> 01 октябр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</si>
</sst>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с_ў_м_-;\-* #,##0.00\ _с_ў_м_-;_-* &quot;-&quot;??\ _с_ў_м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#,##0.0"/>
    <numFmt numFmtId="168" formatCode="0.0"/>
    <numFmt numFmtId="169" formatCode="_-* #,##0\ _₽_-;\-* #,##0\ _₽_-;_-* &quot;-&quot;??\ _₽_-;_-@_-"/>
    <numFmt numFmtId="170" formatCode="#,##0_ ;\-#,##0\ "/>
    <numFmt numFmtId="171" formatCode="#,##0.0_ ;\-#,##0.0\ "/>
    <numFmt numFmtId="172" formatCode="_-* #,##0.0\ _₽_-;\-* #,##0.0\ _₽_-;_-* &quot;-&quot;\ _₽_-;_-@_-"/>
    <numFmt numFmtId="173" formatCode="0.0%"/>
    <numFmt numFmtId="174" formatCode="_-* #,##0.00\ _€_-;\-* #,##0.00\ _€_-;_-* &quot;-&quot;??\ _€_-;_-@_-"/>
  </numFmts>
  <fonts count="97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70C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70C0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rgb="FF0070C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3"/>
      <color rgb="FF0070C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i/>
      <sz val="16"/>
      <color rgb="FF0070C0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3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3"/>
      <color rgb="FFC00000"/>
      <name val="Arial"/>
      <family val="2"/>
      <charset val="204"/>
    </font>
    <font>
      <b/>
      <sz val="18"/>
      <color rgb="FFC00000"/>
      <name val="Arial"/>
      <family val="2"/>
      <charset val="204"/>
    </font>
    <font>
      <b/>
      <i/>
      <sz val="16"/>
      <color rgb="FFC00000"/>
      <name val="Arial"/>
      <family val="2"/>
      <charset val="204"/>
    </font>
    <font>
      <sz val="16"/>
      <name val="Arial"/>
      <family val="2"/>
      <charset val="204"/>
    </font>
    <font>
      <b/>
      <sz val="20"/>
      <color rgb="FFC00000"/>
      <name val="Arial"/>
      <family val="2"/>
      <charset val="204"/>
    </font>
    <font>
      <sz val="15"/>
      <color theme="1"/>
      <name val="Arial"/>
      <family val="2"/>
      <charset val="204"/>
    </font>
    <font>
      <i/>
      <sz val="15"/>
      <color theme="1"/>
      <name val="Arial"/>
      <family val="2"/>
      <charset val="204"/>
    </font>
    <font>
      <b/>
      <sz val="18"/>
      <color rgb="FF2E74B5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5"/>
      <color rgb="FFC00000"/>
      <name val="Arial"/>
      <family val="2"/>
      <charset val="204"/>
    </font>
    <font>
      <b/>
      <sz val="14"/>
      <color rgb="FF2E74B5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6"/>
      <color rgb="FF2E74B5"/>
      <name val="Arial"/>
      <family val="2"/>
      <charset val="204"/>
    </font>
    <font>
      <b/>
      <sz val="16"/>
      <color rgb="FFC00000"/>
      <name val="Arial"/>
      <family val="2"/>
      <charset val="204"/>
    </font>
    <font>
      <i/>
      <sz val="14"/>
      <color rgb="FFC00000"/>
      <name val="Arial"/>
      <family val="2"/>
      <charset val="204"/>
    </font>
    <font>
      <sz val="14"/>
      <color rgb="FF2E74B5"/>
      <name val="Arial"/>
      <family val="2"/>
      <charset val="204"/>
    </font>
    <font>
      <sz val="12"/>
      <color rgb="FF2E74B5"/>
      <name val="Arial"/>
      <family val="2"/>
      <charset val="204"/>
    </font>
    <font>
      <sz val="12"/>
      <color rgb="FFC00000"/>
      <name val="Arial"/>
      <family val="2"/>
      <charset val="204"/>
    </font>
    <font>
      <b/>
      <sz val="15"/>
      <color rgb="FF002060"/>
      <name val="Arial"/>
      <family val="2"/>
      <charset val="204"/>
    </font>
    <font>
      <i/>
      <sz val="11"/>
      <color rgb="FF002060"/>
      <name val="Arial"/>
      <family val="2"/>
      <charset val="204"/>
    </font>
    <font>
      <b/>
      <sz val="13"/>
      <color rgb="FF00206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rgb="FF000000"/>
      <name val="Arial"/>
      <family val="2"/>
      <charset val="204"/>
    </font>
    <font>
      <sz val="10"/>
      <name val="Arial Cyr"/>
      <charset val="204"/>
    </font>
    <font>
      <b/>
      <sz val="14"/>
      <color rgb="FF002060"/>
      <name val="Arial"/>
      <family val="2"/>
      <charset val="204"/>
    </font>
    <font>
      <b/>
      <sz val="16"/>
      <color rgb="FF002060"/>
      <name val="Arial"/>
      <family val="2"/>
      <charset val="204"/>
    </font>
    <font>
      <b/>
      <sz val="18"/>
      <color rgb="FF002060"/>
      <name val="Arial"/>
      <family val="2"/>
      <charset val="204"/>
    </font>
    <font>
      <b/>
      <i/>
      <sz val="14"/>
      <color rgb="FF002060"/>
      <name val="Arial"/>
      <family val="2"/>
      <charset val="204"/>
    </font>
    <font>
      <b/>
      <sz val="15"/>
      <color rgb="FF002060"/>
      <name val="Arial Narrow"/>
      <family val="2"/>
      <charset val="204"/>
    </font>
    <font>
      <b/>
      <sz val="16"/>
      <color rgb="FFC00000"/>
      <name val="Arial Narrow"/>
      <family val="2"/>
      <charset val="204"/>
    </font>
    <font>
      <sz val="14"/>
      <color indexed="8"/>
      <name val="Arial"/>
      <family val="2"/>
      <charset val="204"/>
    </font>
    <font>
      <b/>
      <sz val="14"/>
      <color rgb="FFC00000"/>
      <name val="Arial Narrow"/>
      <family val="2"/>
      <charset val="204"/>
    </font>
    <font>
      <b/>
      <sz val="12"/>
      <color rgb="FF002060"/>
      <name val="Arial"/>
      <family val="2"/>
      <charset val="204"/>
    </font>
    <font>
      <i/>
      <sz val="13"/>
      <color rgb="FF002060"/>
      <name val="Arial"/>
      <family val="2"/>
      <charset val="204"/>
    </font>
    <font>
      <b/>
      <i/>
      <sz val="13"/>
      <color rgb="FF002060"/>
      <name val="Arial"/>
      <family val="2"/>
      <charset val="204"/>
    </font>
    <font>
      <sz val="13"/>
      <color rgb="FF002060"/>
      <name val="Arial"/>
      <family val="2"/>
      <charset val="204"/>
    </font>
    <font>
      <sz val="13"/>
      <color rgb="FFC0000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8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name val="Arial"/>
      <family val="2"/>
      <charset val="204"/>
    </font>
    <font>
      <sz val="12"/>
      <name val="a_Time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5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7" fillId="0" borderId="0"/>
    <xf numFmtId="0" fontId="2" fillId="0" borderId="0"/>
    <xf numFmtId="0" fontId="67" fillId="0" borderId="0"/>
    <xf numFmtId="0" fontId="88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67" fillId="0" borderId="0"/>
    <xf numFmtId="0" fontId="88" fillId="0" borderId="0"/>
    <xf numFmtId="0" fontId="67" fillId="0" borderId="0"/>
    <xf numFmtId="0" fontId="88" fillId="0" borderId="0"/>
    <xf numFmtId="0" fontId="2" fillId="0" borderId="0"/>
    <xf numFmtId="9" fontId="90" fillId="0" borderId="0" applyFont="0" applyFill="0" applyBorder="0" applyAlignment="0" applyProtection="0"/>
    <xf numFmtId="0" fontId="88" fillId="0" borderId="0"/>
    <xf numFmtId="0" fontId="1" fillId="0" borderId="0"/>
    <xf numFmtId="174" fontId="91" fillId="0" borderId="0" applyFont="0" applyFill="0" applyBorder="0" applyAlignment="0" applyProtection="0"/>
    <xf numFmtId="9" fontId="91" fillId="0" borderId="0" applyFont="0" applyFill="0" applyBorder="0" applyAlignment="0" applyProtection="0"/>
  </cellStyleXfs>
  <cellXfs count="443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2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 wrapText="1"/>
    </xf>
    <xf numFmtId="3" fontId="20" fillId="0" borderId="0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9" fontId="19" fillId="4" borderId="1" xfId="5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9" fontId="20" fillId="0" borderId="0" xfId="5" applyFont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9" fontId="24" fillId="4" borderId="1" xfId="5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/>
    <xf numFmtId="0" fontId="11" fillId="0" borderId="5" xfId="0" applyFont="1" applyBorder="1" applyAlignment="1">
      <alignment vertical="center"/>
    </xf>
    <xf numFmtId="0" fontId="9" fillId="0" borderId="0" xfId="0" applyFont="1" applyBorder="1"/>
    <xf numFmtId="0" fontId="12" fillId="0" borderId="0" xfId="0" applyFont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3" fillId="2" borderId="16" xfId="0" applyFont="1" applyFill="1" applyBorder="1" applyAlignment="1">
      <alignment horizontal="left" vertical="center"/>
    </xf>
    <xf numFmtId="0" fontId="33" fillId="2" borderId="18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/>
    </xf>
    <xf numFmtId="167" fontId="37" fillId="2" borderId="9" xfId="6" applyNumberFormat="1" applyFont="1" applyFill="1" applyBorder="1" applyAlignment="1">
      <alignment horizontal="center" vertical="center"/>
    </xf>
    <xf numFmtId="167" fontId="37" fillId="2" borderId="0" xfId="6" applyNumberFormat="1" applyFont="1" applyFill="1" applyBorder="1" applyAlignment="1">
      <alignment horizontal="center" vertical="center"/>
    </xf>
    <xf numFmtId="170" fontId="34" fillId="3" borderId="29" xfId="6" applyNumberFormat="1" applyFont="1" applyFill="1" applyBorder="1" applyAlignment="1">
      <alignment horizontal="center" vertical="center"/>
    </xf>
    <xf numFmtId="170" fontId="34" fillId="3" borderId="31" xfId="6" applyNumberFormat="1" applyFont="1" applyFill="1" applyBorder="1" applyAlignment="1">
      <alignment horizontal="center" vertical="center"/>
    </xf>
    <xf numFmtId="170" fontId="34" fillId="3" borderId="28" xfId="6" applyNumberFormat="1" applyFont="1" applyFill="1" applyBorder="1" applyAlignment="1">
      <alignment horizontal="center" vertical="center"/>
    </xf>
    <xf numFmtId="170" fontId="35" fillId="3" borderId="31" xfId="6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textRotation="90" wrapText="1"/>
    </xf>
    <xf numFmtId="3" fontId="34" fillId="2" borderId="0" xfId="6" applyNumberFormat="1" applyFont="1" applyFill="1" applyBorder="1" applyAlignment="1">
      <alignment horizontal="center" vertical="center"/>
    </xf>
    <xf numFmtId="170" fontId="35" fillId="2" borderId="0" xfId="6" applyNumberFormat="1" applyFont="1" applyFill="1" applyBorder="1" applyAlignment="1">
      <alignment horizontal="center" vertical="center"/>
    </xf>
    <xf numFmtId="9" fontId="37" fillId="2" borderId="0" xfId="5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1" fillId="2" borderId="10" xfId="0" applyFont="1" applyFill="1" applyBorder="1" applyAlignment="1">
      <alignment horizontal="left" vertical="center"/>
    </xf>
    <xf numFmtId="0" fontId="41" fillId="2" borderId="20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28" fillId="0" borderId="36" xfId="0" applyNumberFormat="1" applyFont="1" applyBorder="1" applyAlignment="1">
      <alignment vertical="center" wrapText="1"/>
    </xf>
    <xf numFmtId="172" fontId="30" fillId="0" borderId="36" xfId="0" applyNumberFormat="1" applyFont="1" applyBorder="1" applyAlignment="1">
      <alignment vertical="center" wrapText="1"/>
    </xf>
    <xf numFmtId="172" fontId="30" fillId="0" borderId="38" xfId="0" applyNumberFormat="1" applyFont="1" applyBorder="1" applyAlignment="1">
      <alignment vertical="center" wrapText="1"/>
    </xf>
    <xf numFmtId="172" fontId="30" fillId="0" borderId="37" xfId="0" applyNumberFormat="1" applyFont="1" applyBorder="1" applyAlignment="1">
      <alignment vertical="center" wrapText="1"/>
    </xf>
    <xf numFmtId="172" fontId="30" fillId="0" borderId="34" xfId="0" applyNumberFormat="1" applyFont="1" applyBorder="1" applyAlignment="1">
      <alignment vertical="center" wrapText="1"/>
    </xf>
    <xf numFmtId="164" fontId="13" fillId="2" borderId="32" xfId="0" applyNumberFormat="1" applyFont="1" applyFill="1" applyBorder="1" applyAlignment="1">
      <alignment vertical="center"/>
    </xf>
    <xf numFmtId="164" fontId="13" fillId="2" borderId="17" xfId="0" applyNumberFormat="1" applyFont="1" applyFill="1" applyBorder="1" applyAlignment="1">
      <alignment vertical="center"/>
    </xf>
    <xf numFmtId="172" fontId="30" fillId="0" borderId="18" xfId="0" applyNumberFormat="1" applyFont="1" applyBorder="1" applyAlignment="1">
      <alignment vertical="center" wrapText="1"/>
    </xf>
    <xf numFmtId="164" fontId="13" fillId="2" borderId="19" xfId="0" applyNumberFormat="1" applyFont="1" applyFill="1" applyBorder="1" applyAlignment="1">
      <alignment vertical="center"/>
    </xf>
    <xf numFmtId="172" fontId="30" fillId="0" borderId="21" xfId="0" applyNumberFormat="1" applyFont="1" applyBorder="1" applyAlignment="1">
      <alignment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left" vertical="top"/>
    </xf>
    <xf numFmtId="164" fontId="13" fillId="2" borderId="39" xfId="0" applyNumberFormat="1" applyFont="1" applyFill="1" applyBorder="1" applyAlignment="1">
      <alignment horizontal="center" vertical="center"/>
    </xf>
    <xf numFmtId="164" fontId="13" fillId="2" borderId="40" xfId="0" applyNumberFormat="1" applyFont="1" applyFill="1" applyBorder="1" applyAlignment="1">
      <alignment horizontal="center" vertical="center"/>
    </xf>
    <xf numFmtId="164" fontId="13" fillId="2" borderId="41" xfId="0" applyNumberFormat="1" applyFont="1" applyFill="1" applyBorder="1" applyAlignment="1">
      <alignment horizontal="center" vertical="center"/>
    </xf>
    <xf numFmtId="164" fontId="13" fillId="2" borderId="42" xfId="0" applyNumberFormat="1" applyFont="1" applyFill="1" applyBorder="1" applyAlignment="1">
      <alignment vertical="center"/>
    </xf>
    <xf numFmtId="164" fontId="13" fillId="2" borderId="43" xfId="0" applyNumberFormat="1" applyFont="1" applyFill="1" applyBorder="1" applyAlignment="1">
      <alignment vertical="center"/>
    </xf>
    <xf numFmtId="164" fontId="13" fillId="2" borderId="44" xfId="0" applyNumberFormat="1" applyFont="1" applyFill="1" applyBorder="1" applyAlignment="1">
      <alignment vertical="center"/>
    </xf>
    <xf numFmtId="9" fontId="12" fillId="0" borderId="0" xfId="5" applyFont="1" applyBorder="1"/>
    <xf numFmtId="169" fontId="12" fillId="0" borderId="0" xfId="0" applyNumberFormat="1" applyFont="1" applyBorder="1"/>
    <xf numFmtId="0" fontId="13" fillId="2" borderId="45" xfId="0" applyFont="1" applyFill="1" applyBorder="1" applyAlignment="1">
      <alignment horizontal="left" vertical="center" wrapText="1"/>
    </xf>
    <xf numFmtId="3" fontId="28" fillId="2" borderId="45" xfId="0" applyNumberFormat="1" applyFont="1" applyFill="1" applyBorder="1" applyAlignment="1">
      <alignment horizontal="center" vertical="center" wrapText="1"/>
    </xf>
    <xf numFmtId="3" fontId="13" fillId="2" borderId="45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left" vertical="center" wrapText="1"/>
    </xf>
    <xf numFmtId="3" fontId="28" fillId="2" borderId="47" xfId="0" applyNumberFormat="1" applyFont="1" applyFill="1" applyBorder="1" applyAlignment="1">
      <alignment horizontal="center" vertical="center" wrapText="1"/>
    </xf>
    <xf numFmtId="3" fontId="13" fillId="2" borderId="47" xfId="0" applyNumberFormat="1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left" vertical="center" wrapText="1"/>
    </xf>
    <xf numFmtId="3" fontId="28" fillId="2" borderId="52" xfId="0" applyNumberFormat="1" applyFont="1" applyFill="1" applyBorder="1" applyAlignment="1">
      <alignment horizontal="center" vertical="center" wrapText="1"/>
    </xf>
    <xf numFmtId="3" fontId="13" fillId="2" borderId="52" xfId="0" applyNumberFormat="1" applyFont="1" applyFill="1" applyBorder="1" applyAlignment="1">
      <alignment horizontal="center" vertical="center" wrapText="1"/>
    </xf>
    <xf numFmtId="3" fontId="28" fillId="2" borderId="46" xfId="0" applyNumberFormat="1" applyFont="1" applyFill="1" applyBorder="1" applyAlignment="1">
      <alignment horizontal="center" vertical="center" wrapText="1"/>
    </xf>
    <xf numFmtId="3" fontId="13" fillId="2" borderId="48" xfId="0" applyNumberFormat="1" applyFont="1" applyFill="1" applyBorder="1" applyAlignment="1">
      <alignment horizontal="center" vertical="center" wrapText="1"/>
    </xf>
    <xf numFmtId="3" fontId="28" fillId="2" borderId="49" xfId="0" applyNumberFormat="1" applyFont="1" applyFill="1" applyBorder="1" applyAlignment="1">
      <alignment horizontal="center" vertical="center" wrapText="1"/>
    </xf>
    <xf numFmtId="3" fontId="13" fillId="2" borderId="50" xfId="0" applyNumberFormat="1" applyFont="1" applyFill="1" applyBorder="1" applyAlignment="1">
      <alignment horizontal="center" vertical="center" wrapText="1"/>
    </xf>
    <xf numFmtId="3" fontId="28" fillId="2" borderId="51" xfId="0" applyNumberFormat="1" applyFont="1" applyFill="1" applyBorder="1" applyAlignment="1">
      <alignment horizontal="center" vertical="center" wrapText="1"/>
    </xf>
    <xf numFmtId="3" fontId="13" fillId="2" borderId="53" xfId="0" applyNumberFormat="1" applyFont="1" applyFill="1" applyBorder="1" applyAlignment="1">
      <alignment horizontal="center" vertical="center" wrapText="1"/>
    </xf>
    <xf numFmtId="3" fontId="13" fillId="2" borderId="46" xfId="0" applyNumberFormat="1" applyFont="1" applyFill="1" applyBorder="1" applyAlignment="1">
      <alignment horizontal="center" vertical="center" wrapText="1"/>
    </xf>
    <xf numFmtId="3" fontId="13" fillId="2" borderId="49" xfId="0" applyNumberFormat="1" applyFont="1" applyFill="1" applyBorder="1" applyAlignment="1">
      <alignment horizontal="center" vertical="center" wrapText="1"/>
    </xf>
    <xf numFmtId="3" fontId="13" fillId="2" borderId="51" xfId="0" applyNumberFormat="1" applyFont="1" applyFill="1" applyBorder="1" applyAlignment="1">
      <alignment horizontal="center" vertical="center" wrapText="1"/>
    </xf>
    <xf numFmtId="3" fontId="9" fillId="2" borderId="45" xfId="0" applyNumberFormat="1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left" vertical="center" wrapText="1"/>
    </xf>
    <xf numFmtId="3" fontId="9" fillId="2" borderId="46" xfId="0" applyNumberFormat="1" applyFont="1" applyFill="1" applyBorder="1" applyAlignment="1">
      <alignment horizontal="center" vertical="center" wrapText="1"/>
    </xf>
    <xf numFmtId="3" fontId="9" fillId="2" borderId="47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9" fillId="2" borderId="51" xfId="0" applyNumberFormat="1" applyFont="1" applyFill="1" applyBorder="1" applyAlignment="1">
      <alignment horizontal="center" vertical="center" wrapText="1"/>
    </xf>
    <xf numFmtId="3" fontId="9" fillId="2" borderId="52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 wrapText="1"/>
    </xf>
    <xf numFmtId="1" fontId="9" fillId="0" borderId="49" xfId="0" applyNumberFormat="1" applyFont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170" fontId="44" fillId="3" borderId="28" xfId="6" applyNumberFormat="1" applyFont="1" applyFill="1" applyBorder="1" applyAlignment="1">
      <alignment horizontal="center" vertical="center"/>
    </xf>
    <xf numFmtId="9" fontId="45" fillId="3" borderId="24" xfId="5" applyFont="1" applyFill="1" applyBorder="1" applyAlignment="1">
      <alignment horizontal="center" vertical="center"/>
    </xf>
    <xf numFmtId="169" fontId="8" fillId="0" borderId="0" xfId="0" applyNumberFormat="1" applyFont="1" applyAlignment="1">
      <alignment horizontal="center" wrapText="1"/>
    </xf>
    <xf numFmtId="0" fontId="27" fillId="2" borderId="6" xfId="0" applyFont="1" applyFill="1" applyBorder="1" applyAlignment="1">
      <alignment horizontal="center" vertical="center"/>
    </xf>
    <xf numFmtId="169" fontId="17" fillId="0" borderId="0" xfId="0" applyNumberFormat="1" applyFont="1" applyAlignment="1">
      <alignment horizontal="left" vertical="top" wrapText="1"/>
    </xf>
    <xf numFmtId="3" fontId="46" fillId="2" borderId="46" xfId="0" applyNumberFormat="1" applyFont="1" applyFill="1" applyBorder="1" applyAlignment="1">
      <alignment horizontal="center" vertical="center" wrapText="1"/>
    </xf>
    <xf numFmtId="3" fontId="46" fillId="2" borderId="49" xfId="0" applyNumberFormat="1" applyFont="1" applyFill="1" applyBorder="1" applyAlignment="1">
      <alignment horizontal="center" vertical="center" wrapText="1"/>
    </xf>
    <xf numFmtId="3" fontId="46" fillId="2" borderId="51" xfId="0" applyNumberFormat="1" applyFont="1" applyFill="1" applyBorder="1" applyAlignment="1">
      <alignment horizontal="center" vertical="center" wrapText="1"/>
    </xf>
    <xf numFmtId="3" fontId="33" fillId="2" borderId="46" xfId="0" applyNumberFormat="1" applyFont="1" applyFill="1" applyBorder="1" applyAlignment="1">
      <alignment horizontal="center" vertical="center"/>
    </xf>
    <xf numFmtId="3" fontId="33" fillId="2" borderId="49" xfId="0" applyNumberFormat="1" applyFont="1" applyFill="1" applyBorder="1" applyAlignment="1">
      <alignment horizontal="center" vertical="center"/>
    </xf>
    <xf numFmtId="3" fontId="33" fillId="2" borderId="51" xfId="0" applyNumberFormat="1" applyFont="1" applyFill="1" applyBorder="1" applyAlignment="1">
      <alignment horizontal="center" vertical="center"/>
    </xf>
    <xf numFmtId="169" fontId="33" fillId="2" borderId="46" xfId="6" applyNumberFormat="1" applyFont="1" applyFill="1" applyBorder="1" applyAlignment="1">
      <alignment horizontal="center" vertical="center"/>
    </xf>
    <xf numFmtId="169" fontId="33" fillId="2" borderId="48" xfId="6" applyNumberFormat="1" applyFont="1" applyFill="1" applyBorder="1" applyAlignment="1">
      <alignment horizontal="center" vertical="center"/>
    </xf>
    <xf numFmtId="169" fontId="33" fillId="2" borderId="49" xfId="6" applyNumberFormat="1" applyFont="1" applyFill="1" applyBorder="1" applyAlignment="1">
      <alignment horizontal="center" vertical="center"/>
    </xf>
    <xf numFmtId="169" fontId="33" fillId="2" borderId="50" xfId="6" applyNumberFormat="1" applyFont="1" applyFill="1" applyBorder="1" applyAlignment="1">
      <alignment horizontal="center" vertical="center"/>
    </xf>
    <xf numFmtId="169" fontId="33" fillId="2" borderId="51" xfId="6" applyNumberFormat="1" applyFont="1" applyFill="1" applyBorder="1" applyAlignment="1">
      <alignment horizontal="center" vertical="center"/>
    </xf>
    <xf numFmtId="169" fontId="33" fillId="2" borderId="53" xfId="6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2" borderId="45" xfId="0" applyFont="1" applyFill="1" applyBorder="1" applyAlignment="1">
      <alignment horizontal="left" vertical="center" wrapText="1"/>
    </xf>
    <xf numFmtId="169" fontId="33" fillId="2" borderId="45" xfId="6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left" vertical="center" wrapText="1"/>
    </xf>
    <xf numFmtId="169" fontId="33" fillId="2" borderId="47" xfId="6" applyNumberFormat="1" applyFont="1" applyFill="1" applyBorder="1" applyAlignment="1">
      <alignment horizontal="center" vertical="center"/>
    </xf>
    <xf numFmtId="169" fontId="33" fillId="2" borderId="52" xfId="6" applyNumberFormat="1" applyFont="1" applyFill="1" applyBorder="1" applyAlignment="1">
      <alignment horizontal="center" vertical="center"/>
    </xf>
    <xf numFmtId="0" fontId="48" fillId="0" borderId="0" xfId="0" applyFont="1" applyAlignment="1">
      <alignment wrapText="1"/>
    </xf>
    <xf numFmtId="0" fontId="44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170" fontId="52" fillId="2" borderId="1" xfId="6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48" fillId="2" borderId="46" xfId="0" applyFont="1" applyFill="1" applyBorder="1" applyAlignment="1">
      <alignment horizontal="center" vertical="center" wrapText="1"/>
    </xf>
    <xf numFmtId="0" fontId="48" fillId="2" borderId="48" xfId="0" applyFont="1" applyFill="1" applyBorder="1" applyAlignment="1">
      <alignment horizontal="left" vertical="center" wrapText="1"/>
    </xf>
    <xf numFmtId="170" fontId="48" fillId="2" borderId="46" xfId="6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2" borderId="49" xfId="0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left" vertical="center" wrapText="1"/>
    </xf>
    <xf numFmtId="170" fontId="48" fillId="2" borderId="49" xfId="6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wrapText="1"/>
    </xf>
    <xf numFmtId="0" fontId="48" fillId="2" borderId="51" xfId="0" applyFont="1" applyFill="1" applyBorder="1" applyAlignment="1">
      <alignment horizontal="center" vertical="center" wrapText="1"/>
    </xf>
    <xf numFmtId="0" fontId="48" fillId="2" borderId="53" xfId="0" applyFont="1" applyFill="1" applyBorder="1" applyAlignment="1">
      <alignment horizontal="left" vertical="center" wrapText="1"/>
    </xf>
    <xf numFmtId="170" fontId="48" fillId="2" borderId="51" xfId="6" applyNumberFormat="1" applyFont="1" applyFill="1" applyBorder="1" applyAlignment="1">
      <alignment horizontal="center" vertical="center" wrapText="1"/>
    </xf>
    <xf numFmtId="3" fontId="43" fillId="2" borderId="4" xfId="0" applyNumberFormat="1" applyFont="1" applyFill="1" applyBorder="1" applyAlignment="1">
      <alignment horizontal="center" vertical="center"/>
    </xf>
    <xf numFmtId="0" fontId="58" fillId="0" borderId="0" xfId="0" applyFont="1"/>
    <xf numFmtId="3" fontId="56" fillId="2" borderId="55" xfId="0" applyNumberFormat="1" applyFont="1" applyFill="1" applyBorder="1" applyAlignment="1">
      <alignment horizontal="center" vertical="center"/>
    </xf>
    <xf numFmtId="169" fontId="56" fillId="5" borderId="55" xfId="6" applyNumberFormat="1" applyFont="1" applyFill="1" applyBorder="1" applyAlignment="1">
      <alignment horizontal="left" vertical="center" wrapText="1"/>
    </xf>
    <xf numFmtId="3" fontId="44" fillId="3" borderId="22" xfId="6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right" wrapText="1"/>
    </xf>
    <xf numFmtId="0" fontId="13" fillId="0" borderId="0" xfId="7" applyFont="1" applyBorder="1"/>
    <xf numFmtId="0" fontId="13" fillId="0" borderId="0" xfId="7" applyFont="1"/>
    <xf numFmtId="0" fontId="62" fillId="0" borderId="5" xfId="7" applyFont="1" applyBorder="1" applyAlignment="1"/>
    <xf numFmtId="0" fontId="64" fillId="5" borderId="1" xfId="7" applyFont="1" applyFill="1" applyBorder="1" applyAlignment="1">
      <alignment horizontal="center" vertical="center" wrapText="1"/>
    </xf>
    <xf numFmtId="0" fontId="65" fillId="0" borderId="0" xfId="7" applyFont="1"/>
    <xf numFmtId="171" fontId="43" fillId="5" borderId="1" xfId="8" applyNumberFormat="1" applyFont="1" applyFill="1" applyBorder="1" applyAlignment="1">
      <alignment horizontal="center" vertical="center"/>
    </xf>
    <xf numFmtId="170" fontId="43" fillId="5" borderId="1" xfId="8" applyNumberFormat="1" applyFont="1" applyFill="1" applyBorder="1" applyAlignment="1">
      <alignment horizontal="center" vertical="center"/>
    </xf>
    <xf numFmtId="9" fontId="43" fillId="5" borderId="1" xfId="9" applyFont="1" applyFill="1" applyBorder="1" applyAlignment="1">
      <alignment horizontal="center" vertical="center"/>
    </xf>
    <xf numFmtId="0" fontId="66" fillId="5" borderId="1" xfId="7" applyFont="1" applyFill="1" applyBorder="1" applyAlignment="1">
      <alignment horizontal="center" vertical="center" wrapText="1"/>
    </xf>
    <xf numFmtId="0" fontId="66" fillId="5" borderId="1" xfId="7" applyFont="1" applyFill="1" applyBorder="1" applyAlignment="1">
      <alignment vertical="center" wrapText="1"/>
    </xf>
    <xf numFmtId="0" fontId="13" fillId="5" borderId="1" xfId="7" applyFont="1" applyFill="1" applyBorder="1" applyAlignment="1">
      <alignment horizontal="center" vertical="center"/>
    </xf>
    <xf numFmtId="3" fontId="13" fillId="5" borderId="1" xfId="7" applyNumberFormat="1" applyFont="1" applyFill="1" applyBorder="1" applyAlignment="1">
      <alignment horizontal="center" vertical="center"/>
    </xf>
    <xf numFmtId="167" fontId="13" fillId="5" borderId="1" xfId="7" applyNumberFormat="1" applyFont="1" applyFill="1" applyBorder="1" applyAlignment="1">
      <alignment horizontal="center" vertical="center"/>
    </xf>
    <xf numFmtId="173" fontId="43" fillId="5" borderId="1" xfId="9" applyNumberFormat="1" applyFont="1" applyFill="1" applyBorder="1" applyAlignment="1">
      <alignment horizontal="center" vertical="center"/>
    </xf>
    <xf numFmtId="0" fontId="13" fillId="0" borderId="0" xfId="7" applyFont="1" applyAlignment="1"/>
    <xf numFmtId="0" fontId="48" fillId="0" borderId="0" xfId="2" applyFont="1"/>
    <xf numFmtId="0" fontId="48" fillId="0" borderId="0" xfId="2" applyFont="1" applyAlignment="1">
      <alignment wrapText="1"/>
    </xf>
    <xf numFmtId="0" fontId="48" fillId="0" borderId="0" xfId="2" applyFont="1" applyAlignment="1">
      <alignment horizontal="center" vertical="center" wrapText="1"/>
    </xf>
    <xf numFmtId="0" fontId="61" fillId="0" borderId="0" xfId="2" applyFont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/>
    </xf>
    <xf numFmtId="0" fontId="61" fillId="0" borderId="1" xfId="2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0" fontId="48" fillId="0" borderId="0" xfId="2" applyFont="1" applyAlignment="1">
      <alignment vertical="center"/>
    </xf>
    <xf numFmtId="0" fontId="48" fillId="0" borderId="14" xfId="2" applyFont="1" applyBorder="1" applyAlignment="1">
      <alignment horizontal="center" vertical="center"/>
    </xf>
    <xf numFmtId="0" fontId="48" fillId="0" borderId="15" xfId="2" applyFont="1" applyBorder="1" applyAlignment="1">
      <alignment horizontal="left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6" xfId="2" applyNumberFormat="1" applyFont="1" applyBorder="1" applyAlignment="1">
      <alignment horizontal="center" vertical="center" wrapText="1"/>
    </xf>
    <xf numFmtId="0" fontId="48" fillId="0" borderId="17" xfId="2" applyFont="1" applyBorder="1" applyAlignment="1">
      <alignment horizontal="center" vertical="center"/>
    </xf>
    <xf numFmtId="0" fontId="48" fillId="0" borderId="10" xfId="2" applyFont="1" applyBorder="1" applyAlignment="1">
      <alignment horizontal="left" vertical="center" wrapText="1"/>
    </xf>
    <xf numFmtId="0" fontId="33" fillId="0" borderId="10" xfId="2" applyFont="1" applyBorder="1" applyAlignment="1">
      <alignment horizontal="center" vertical="center" wrapText="1"/>
    </xf>
    <xf numFmtId="0" fontId="33" fillId="0" borderId="18" xfId="2" applyNumberFormat="1" applyFont="1" applyBorder="1" applyAlignment="1">
      <alignment horizontal="center" vertical="center" wrapText="1"/>
    </xf>
    <xf numFmtId="0" fontId="48" fillId="0" borderId="19" xfId="2" applyFont="1" applyBorder="1" applyAlignment="1">
      <alignment horizontal="center" vertical="center"/>
    </xf>
    <xf numFmtId="0" fontId="48" fillId="0" borderId="20" xfId="2" applyFont="1" applyBorder="1" applyAlignment="1">
      <alignment horizontal="left" vertical="center" wrapText="1"/>
    </xf>
    <xf numFmtId="0" fontId="33" fillId="0" borderId="20" xfId="2" applyFont="1" applyBorder="1" applyAlignment="1">
      <alignment horizontal="center" vertical="center" wrapText="1"/>
    </xf>
    <xf numFmtId="0" fontId="33" fillId="0" borderId="21" xfId="2" applyNumberFormat="1" applyFont="1" applyBorder="1" applyAlignment="1">
      <alignment horizontal="center" vertical="center" wrapText="1"/>
    </xf>
    <xf numFmtId="0" fontId="16" fillId="0" borderId="0" xfId="0" applyFont="1"/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0" fontId="73" fillId="2" borderId="1" xfId="6" applyNumberFormat="1" applyFont="1" applyFill="1" applyBorder="1" applyAlignment="1">
      <alignment horizontal="center" vertical="center"/>
    </xf>
    <xf numFmtId="9" fontId="69" fillId="2" borderId="1" xfId="5" applyFont="1" applyFill="1" applyBorder="1" applyAlignment="1">
      <alignment horizontal="center" vertical="center"/>
    </xf>
    <xf numFmtId="3" fontId="56" fillId="2" borderId="1" xfId="6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4" fillId="2" borderId="48" xfId="0" applyFont="1" applyFill="1" applyBorder="1" applyAlignment="1">
      <alignment horizontal="left" vertical="center" wrapText="1"/>
    </xf>
    <xf numFmtId="170" fontId="75" fillId="2" borderId="46" xfId="6" applyNumberFormat="1" applyFont="1" applyFill="1" applyBorder="1" applyAlignment="1">
      <alignment horizontal="center" vertical="center"/>
    </xf>
    <xf numFmtId="171" fontId="68" fillId="2" borderId="48" xfId="6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4" fillId="2" borderId="50" xfId="0" applyFont="1" applyFill="1" applyBorder="1" applyAlignment="1">
      <alignment horizontal="left" vertical="center" wrapText="1"/>
    </xf>
    <xf numFmtId="171" fontId="68" fillId="2" borderId="50" xfId="6" applyNumberFormat="1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6" fillId="0" borderId="0" xfId="0" applyFont="1" applyFill="1"/>
    <xf numFmtId="0" fontId="74" fillId="2" borderId="53" xfId="0" applyFont="1" applyFill="1" applyBorder="1" applyAlignment="1">
      <alignment horizontal="left" vertical="center" wrapText="1"/>
    </xf>
    <xf numFmtId="171" fontId="68" fillId="2" borderId="53" xfId="6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68" fontId="43" fillId="2" borderId="4" xfId="0" applyNumberFormat="1" applyFont="1" applyFill="1" applyBorder="1" applyAlignment="1">
      <alignment horizontal="center" vertical="center"/>
    </xf>
    <xf numFmtId="167" fontId="79" fillId="2" borderId="47" xfId="0" applyNumberFormat="1" applyFont="1" applyFill="1" applyBorder="1" applyAlignment="1">
      <alignment horizontal="center" vertical="center" wrapText="1"/>
    </xf>
    <xf numFmtId="167" fontId="79" fillId="2" borderId="45" xfId="0" applyNumberFormat="1" applyFont="1" applyFill="1" applyBorder="1" applyAlignment="1">
      <alignment horizontal="center" vertical="center" wrapText="1"/>
    </xf>
    <xf numFmtId="167" fontId="79" fillId="2" borderId="52" xfId="0" applyNumberFormat="1" applyFont="1" applyFill="1" applyBorder="1" applyAlignment="1">
      <alignment horizontal="center" vertical="center" wrapText="1"/>
    </xf>
    <xf numFmtId="167" fontId="79" fillId="2" borderId="48" xfId="0" applyNumberFormat="1" applyFont="1" applyFill="1" applyBorder="1" applyAlignment="1">
      <alignment horizontal="center" vertical="center" wrapText="1"/>
    </xf>
    <xf numFmtId="167" fontId="79" fillId="2" borderId="50" xfId="0" applyNumberFormat="1" applyFont="1" applyFill="1" applyBorder="1" applyAlignment="1">
      <alignment horizontal="center" vertical="center" wrapText="1"/>
    </xf>
    <xf numFmtId="167" fontId="79" fillId="2" borderId="53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167" fontId="79" fillId="2" borderId="47" xfId="0" applyNumberFormat="1" applyFont="1" applyFill="1" applyBorder="1" applyAlignment="1">
      <alignment horizontal="center" vertical="center"/>
    </xf>
    <xf numFmtId="167" fontId="79" fillId="2" borderId="45" xfId="0" applyNumberFormat="1" applyFont="1" applyFill="1" applyBorder="1" applyAlignment="1">
      <alignment horizontal="center" vertical="center"/>
    </xf>
    <xf numFmtId="167" fontId="79" fillId="2" borderId="52" xfId="0" applyNumberFormat="1" applyFont="1" applyFill="1" applyBorder="1" applyAlignment="1">
      <alignment horizontal="center" vertical="center"/>
    </xf>
    <xf numFmtId="167" fontId="79" fillId="2" borderId="48" xfId="0" applyNumberFormat="1" applyFont="1" applyFill="1" applyBorder="1" applyAlignment="1">
      <alignment horizontal="center" vertical="center"/>
    </xf>
    <xf numFmtId="167" fontId="79" fillId="2" borderId="50" xfId="0" applyNumberFormat="1" applyFont="1" applyFill="1" applyBorder="1" applyAlignment="1">
      <alignment horizontal="center" vertical="center"/>
    </xf>
    <xf numFmtId="167" fontId="79" fillId="2" borderId="53" xfId="0" applyNumberFormat="1" applyFont="1" applyFill="1" applyBorder="1" applyAlignment="1">
      <alignment horizontal="center" vertical="center"/>
    </xf>
    <xf numFmtId="167" fontId="80" fillId="2" borderId="4" xfId="0" applyNumberFormat="1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/>
    </xf>
    <xf numFmtId="167" fontId="32" fillId="2" borderId="1" xfId="0" applyNumberFormat="1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 wrapText="1"/>
    </xf>
    <xf numFmtId="167" fontId="56" fillId="2" borderId="55" xfId="0" applyNumberFormat="1" applyFont="1" applyFill="1" applyBorder="1" applyAlignment="1">
      <alignment horizontal="center" vertical="center"/>
    </xf>
    <xf numFmtId="167" fontId="84" fillId="0" borderId="48" xfId="0" applyNumberFormat="1" applyFont="1" applyFill="1" applyBorder="1" applyAlignment="1">
      <alignment horizontal="center" vertical="center"/>
    </xf>
    <xf numFmtId="167" fontId="84" fillId="0" borderId="50" xfId="0" applyNumberFormat="1" applyFont="1" applyFill="1" applyBorder="1" applyAlignment="1">
      <alignment horizontal="center" vertical="center"/>
    </xf>
    <xf numFmtId="167" fontId="84" fillId="2" borderId="50" xfId="0" applyNumberFormat="1" applyFont="1" applyFill="1" applyBorder="1" applyAlignment="1">
      <alignment horizontal="center" vertical="center"/>
    </xf>
    <xf numFmtId="167" fontId="84" fillId="2" borderId="53" xfId="0" applyNumberFormat="1" applyFont="1" applyFill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 textRotation="90" wrapText="1"/>
    </xf>
    <xf numFmtId="167" fontId="86" fillId="3" borderId="25" xfId="6" applyNumberFormat="1" applyFont="1" applyFill="1" applyBorder="1" applyAlignment="1">
      <alignment horizontal="center" vertical="center"/>
    </xf>
    <xf numFmtId="167" fontId="86" fillId="3" borderId="26" xfId="6" applyNumberFormat="1" applyFont="1" applyFill="1" applyBorder="1" applyAlignment="1">
      <alignment horizontal="center" vertical="center"/>
    </xf>
    <xf numFmtId="167" fontId="86" fillId="3" borderId="27" xfId="6" applyNumberFormat="1" applyFont="1" applyFill="1" applyBorder="1" applyAlignment="1">
      <alignment horizontal="center" vertical="center"/>
    </xf>
    <xf numFmtId="170" fontId="83" fillId="3" borderId="27" xfId="6" applyNumberFormat="1" applyFont="1" applyFill="1" applyBorder="1" applyAlignment="1">
      <alignment horizontal="center" vertical="center"/>
    </xf>
    <xf numFmtId="171" fontId="84" fillId="3" borderId="24" xfId="6" applyNumberFormat="1" applyFont="1" applyFill="1" applyBorder="1" applyAlignment="1">
      <alignment horizontal="center" vertical="center"/>
    </xf>
    <xf numFmtId="171" fontId="84" fillId="3" borderId="30" xfId="6" applyNumberFormat="1" applyFont="1" applyFill="1" applyBorder="1" applyAlignment="1">
      <alignment horizontal="center" vertical="center"/>
    </xf>
    <xf numFmtId="171" fontId="84" fillId="3" borderId="27" xfId="6" applyNumberFormat="1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9" fontId="52" fillId="2" borderId="1" xfId="5" applyFont="1" applyFill="1" applyBorder="1" applyAlignment="1">
      <alignment horizontal="center" vertical="center" wrapText="1"/>
    </xf>
    <xf numFmtId="0" fontId="92" fillId="0" borderId="0" xfId="2" applyFont="1" applyAlignment="1">
      <alignment wrapText="1"/>
    </xf>
    <xf numFmtId="0" fontId="52" fillId="0" borderId="5" xfId="2" applyFont="1" applyBorder="1" applyAlignment="1">
      <alignment horizontal="center" vertical="center" wrapText="1"/>
    </xf>
    <xf numFmtId="0" fontId="92" fillId="0" borderId="0" xfId="2" applyFont="1"/>
    <xf numFmtId="0" fontId="48" fillId="0" borderId="0" xfId="2" applyFont="1" applyAlignment="1">
      <alignment horizontal="center"/>
    </xf>
    <xf numFmtId="3" fontId="56" fillId="0" borderId="4" xfId="2" applyNumberFormat="1" applyFont="1" applyBorder="1" applyAlignment="1">
      <alignment horizontal="center" vertical="center" wrapText="1"/>
    </xf>
    <xf numFmtId="0" fontId="92" fillId="0" borderId="0" xfId="2" applyFont="1" applyAlignment="1">
      <alignment horizontal="center"/>
    </xf>
    <xf numFmtId="3" fontId="48" fillId="0" borderId="15" xfId="2" applyNumberFormat="1" applyFont="1" applyBorder="1" applyAlignment="1">
      <alignment horizontal="center" vertical="center" wrapText="1"/>
    </xf>
    <xf numFmtId="0" fontId="48" fillId="0" borderId="15" xfId="2" applyFont="1" applyBorder="1" applyAlignment="1">
      <alignment horizontal="center" vertical="center" wrapText="1"/>
    </xf>
    <xf numFmtId="3" fontId="48" fillId="0" borderId="10" xfId="2" applyNumberFormat="1" applyFont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 wrapText="1"/>
    </xf>
    <xf numFmtId="3" fontId="48" fillId="0" borderId="20" xfId="2" applyNumberFormat="1" applyFont="1" applyBorder="1" applyAlignment="1">
      <alignment horizontal="center" vertical="center" wrapText="1"/>
    </xf>
    <xf numFmtId="0" fontId="48" fillId="0" borderId="20" xfId="2" applyFont="1" applyBorder="1" applyAlignment="1">
      <alignment horizontal="center" vertical="center" wrapText="1"/>
    </xf>
    <xf numFmtId="0" fontId="93" fillId="0" borderId="0" xfId="2" applyFont="1" applyBorder="1" applyAlignment="1">
      <alignment vertical="center" wrapText="1"/>
    </xf>
    <xf numFmtId="0" fontId="93" fillId="0" borderId="0" xfId="2" applyFont="1" applyBorder="1" applyAlignment="1">
      <alignment horizontal="center" vertical="center" wrapText="1"/>
    </xf>
    <xf numFmtId="0" fontId="94" fillId="0" borderId="0" xfId="2" applyFont="1" applyAlignment="1">
      <alignment vertical="center"/>
    </xf>
    <xf numFmtId="0" fontId="48" fillId="0" borderId="14" xfId="2" applyFont="1" applyBorder="1" applyAlignment="1">
      <alignment horizontal="center" vertical="center" wrapText="1"/>
    </xf>
    <xf numFmtId="0" fontId="48" fillId="0" borderId="17" xfId="2" applyFont="1" applyBorder="1" applyAlignment="1">
      <alignment horizontal="center" vertical="center" wrapText="1"/>
    </xf>
    <xf numFmtId="0" fontId="48" fillId="0" borderId="19" xfId="2" applyFont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96" fillId="0" borderId="1" xfId="0" applyNumberFormat="1" applyFont="1" applyFill="1" applyBorder="1" applyAlignment="1">
      <alignment horizontal="center" vertical="center" wrapText="1"/>
    </xf>
    <xf numFmtId="3" fontId="96" fillId="2" borderId="1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0" borderId="26" xfId="0" applyNumberFormat="1" applyFont="1" applyFill="1" applyBorder="1" applyAlignment="1">
      <alignment horizontal="center" vertical="center" wrapText="1"/>
    </xf>
    <xf numFmtId="167" fontId="56" fillId="2" borderId="48" xfId="0" applyNumberFormat="1" applyFont="1" applyFill="1" applyBorder="1" applyAlignment="1">
      <alignment vertical="center" wrapText="1"/>
    </xf>
    <xf numFmtId="167" fontId="56" fillId="2" borderId="50" xfId="0" applyNumberFormat="1" applyFont="1" applyFill="1" applyBorder="1" applyAlignment="1">
      <alignment vertical="center" wrapText="1"/>
    </xf>
    <xf numFmtId="167" fontId="56" fillId="2" borderId="53" xfId="0" applyNumberFormat="1" applyFont="1" applyFill="1" applyBorder="1" applyAlignment="1">
      <alignment vertical="center" wrapText="1"/>
    </xf>
    <xf numFmtId="0" fontId="81" fillId="0" borderId="1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71" fontId="87" fillId="0" borderId="48" xfId="6" applyNumberFormat="1" applyFont="1" applyFill="1" applyBorder="1" applyAlignment="1">
      <alignment horizontal="center" vertical="center" wrapText="1"/>
    </xf>
    <xf numFmtId="3" fontId="33" fillId="0" borderId="23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 wrapText="1"/>
    </xf>
    <xf numFmtId="3" fontId="46" fillId="0" borderId="26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3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/>
    </xf>
    <xf numFmtId="14" fontId="17" fillId="0" borderId="0" xfId="0" applyNumberFormat="1" applyFont="1" applyBorder="1" applyAlignment="1">
      <alignment horizontal="right" vertical="center"/>
    </xf>
    <xf numFmtId="0" fontId="43" fillId="2" borderId="1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3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right" vertical="center"/>
    </xf>
    <xf numFmtId="0" fontId="6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4" fontId="57" fillId="0" borderId="5" xfId="0" applyNumberFormat="1" applyFont="1" applyBorder="1" applyAlignment="1">
      <alignment horizontal="left" vertical="top"/>
    </xf>
    <xf numFmtId="0" fontId="68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32" fillId="2" borderId="56" xfId="0" applyFont="1" applyFill="1" applyBorder="1" applyAlignment="1">
      <alignment horizontal="right" vertical="center"/>
    </xf>
    <xf numFmtId="0" fontId="32" fillId="2" borderId="3" xfId="0" applyFont="1" applyFill="1" applyBorder="1" applyAlignment="1">
      <alignment horizontal="right" vertical="center"/>
    </xf>
    <xf numFmtId="0" fontId="68" fillId="0" borderId="4" xfId="0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3" xfId="0" applyFont="1" applyFill="1" applyBorder="1" applyAlignment="1">
      <alignment horizontal="center" vertical="center" wrapText="1"/>
    </xf>
    <xf numFmtId="3" fontId="32" fillId="0" borderId="8" xfId="0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12" xfId="0" applyNumberFormat="1" applyFont="1" applyFill="1" applyBorder="1" applyAlignment="1">
      <alignment horizontal="center" vertical="center"/>
    </xf>
    <xf numFmtId="3" fontId="32" fillId="0" borderId="13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36" fillId="0" borderId="0" xfId="0" applyFont="1" applyAlignment="1">
      <alignment horizontal="right"/>
    </xf>
    <xf numFmtId="0" fontId="44" fillId="3" borderId="28" xfId="0" applyFont="1" applyFill="1" applyBorder="1" applyAlignment="1">
      <alignment horizontal="center" vertical="center" textRotation="90"/>
    </xf>
    <xf numFmtId="0" fontId="44" fillId="3" borderId="31" xfId="0" applyFont="1" applyFill="1" applyBorder="1" applyAlignment="1">
      <alignment horizontal="center" vertical="center" textRotation="90"/>
    </xf>
    <xf numFmtId="0" fontId="44" fillId="2" borderId="4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right" vertical="center" wrapText="1"/>
    </xf>
    <xf numFmtId="0" fontId="52" fillId="2" borderId="3" xfId="0" applyFont="1" applyFill="1" applyBorder="1" applyAlignment="1">
      <alignment horizontal="right" vertical="center" wrapText="1"/>
    </xf>
    <xf numFmtId="0" fontId="49" fillId="0" borderId="0" xfId="0" applyFont="1" applyAlignment="1">
      <alignment horizontal="right" wrapText="1"/>
    </xf>
    <xf numFmtId="0" fontId="70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59" fillId="0" borderId="0" xfId="0" applyFont="1" applyAlignment="1">
      <alignment horizontal="right" wrapText="1"/>
    </xf>
    <xf numFmtId="0" fontId="43" fillId="5" borderId="1" xfId="7" applyFont="1" applyFill="1" applyBorder="1" applyAlignment="1">
      <alignment horizontal="right" vertical="center"/>
    </xf>
    <xf numFmtId="0" fontId="63" fillId="5" borderId="2" xfId="7" applyFont="1" applyFill="1" applyBorder="1" applyAlignment="1">
      <alignment horizontal="center" vertical="center" wrapText="1"/>
    </xf>
    <xf numFmtId="0" fontId="63" fillId="5" borderId="3" xfId="7" applyFont="1" applyFill="1" applyBorder="1" applyAlignment="1">
      <alignment horizontal="center" vertical="center" wrapText="1"/>
    </xf>
    <xf numFmtId="0" fontId="63" fillId="5" borderId="4" xfId="7" applyFont="1" applyFill="1" applyBorder="1" applyAlignment="1">
      <alignment horizontal="center" vertical="center" wrapText="1"/>
    </xf>
    <xf numFmtId="0" fontId="63" fillId="5" borderId="57" xfId="7" applyFont="1" applyFill="1" applyBorder="1" applyAlignment="1">
      <alignment horizontal="center" vertical="center" wrapText="1"/>
    </xf>
    <xf numFmtId="0" fontId="63" fillId="5" borderId="1" xfId="7" applyFont="1" applyFill="1" applyBorder="1" applyAlignment="1">
      <alignment horizontal="center" vertical="center" wrapText="1"/>
    </xf>
    <xf numFmtId="0" fontId="63" fillId="5" borderId="1" xfId="7" applyFont="1" applyFill="1" applyBorder="1" applyAlignment="1">
      <alignment horizontal="center" vertical="center"/>
    </xf>
    <xf numFmtId="0" fontId="43" fillId="5" borderId="1" xfId="7" applyFont="1" applyFill="1" applyBorder="1" applyAlignment="1">
      <alignment horizontal="center" vertical="center"/>
    </xf>
    <xf numFmtId="0" fontId="61" fillId="0" borderId="0" xfId="7" applyFont="1" applyAlignment="1">
      <alignment horizontal="center" wrapText="1"/>
    </xf>
    <xf numFmtId="0" fontId="61" fillId="0" borderId="0" xfId="7" applyFont="1" applyAlignment="1">
      <alignment horizontal="center"/>
    </xf>
    <xf numFmtId="0" fontId="52" fillId="0" borderId="0" xfId="7" applyFont="1" applyAlignment="1">
      <alignment horizontal="center" wrapText="1"/>
    </xf>
    <xf numFmtId="0" fontId="62" fillId="0" borderId="5" xfId="7" applyFont="1" applyBorder="1" applyAlignment="1">
      <alignment horizontal="left"/>
    </xf>
    <xf numFmtId="0" fontId="62" fillId="0" borderId="5" xfId="7" applyFont="1" applyBorder="1" applyAlignment="1">
      <alignment horizontal="right"/>
    </xf>
    <xf numFmtId="0" fontId="69" fillId="0" borderId="0" xfId="2" applyFont="1" applyBorder="1" applyAlignment="1">
      <alignment horizontal="center" vertical="center" wrapText="1"/>
    </xf>
    <xf numFmtId="0" fontId="56" fillId="0" borderId="0" xfId="2" applyFont="1" applyBorder="1" applyAlignment="1">
      <alignment horizontal="center" vertical="center" wrapText="1"/>
    </xf>
    <xf numFmtId="0" fontId="52" fillId="0" borderId="2" xfId="2" applyFont="1" applyBorder="1" applyAlignment="1">
      <alignment horizontal="right" vertical="center"/>
    </xf>
    <xf numFmtId="0" fontId="52" fillId="0" borderId="3" xfId="2" applyFont="1" applyBorder="1" applyAlignment="1">
      <alignment horizontal="right" vertical="center"/>
    </xf>
    <xf numFmtId="0" fontId="44" fillId="0" borderId="0" xfId="0" applyFont="1" applyAlignment="1">
      <alignment horizontal="center" vertical="top"/>
    </xf>
    <xf numFmtId="0" fontId="71" fillId="0" borderId="5" xfId="0" applyFont="1" applyBorder="1" applyAlignment="1">
      <alignment horizontal="right"/>
    </xf>
    <xf numFmtId="0" fontId="61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61" fillId="0" borderId="0" xfId="2" applyFont="1" applyBorder="1" applyAlignment="1">
      <alignment horizontal="center" vertical="center" wrapText="1"/>
    </xf>
    <xf numFmtId="0" fontId="52" fillId="0" borderId="0" xfId="2" applyFont="1" applyBorder="1" applyAlignment="1">
      <alignment horizontal="center" vertical="center" wrapText="1"/>
    </xf>
    <xf numFmtId="0" fontId="52" fillId="0" borderId="8" xfId="2" applyFont="1" applyBorder="1" applyAlignment="1">
      <alignment horizontal="right" vertical="center" wrapText="1"/>
    </xf>
    <xf numFmtId="0" fontId="52" fillId="0" borderId="7" xfId="2" applyFont="1" applyBorder="1" applyAlignment="1">
      <alignment horizontal="right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2" fillId="0" borderId="0" xfId="0" applyFont="1" applyAlignment="1">
      <alignment horizontal="right" vertical="top"/>
    </xf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1" xfId="0" applyFont="1" applyBorder="1" applyAlignment="1">
      <alignment horizontal="right" vertical="center"/>
    </xf>
  </cellXfs>
  <cellStyles count="29">
    <cellStyle name="Обычный" xfId="0" builtinId="0"/>
    <cellStyle name="Обычный 14" xfId="14"/>
    <cellStyle name="Обычный 18" xfId="15"/>
    <cellStyle name="Обычный 18 2" xfId="16"/>
    <cellStyle name="Обычный 18 2 2" xfId="17"/>
    <cellStyle name="Обычный 2" xfId="2"/>
    <cellStyle name="Обычный 2 10 3" xfId="18"/>
    <cellStyle name="Обычный 2 12" xfId="19"/>
    <cellStyle name="Обычный 2 2" xfId="13"/>
    <cellStyle name="Обычный 2 3" xfId="20"/>
    <cellStyle name="Обычный 2 4" xfId="21"/>
    <cellStyle name="Обычный 20" xfId="22"/>
    <cellStyle name="Обычный 21" xfId="23"/>
    <cellStyle name="Обычный 3" xfId="1"/>
    <cellStyle name="Обычный 3 2" xfId="11"/>
    <cellStyle name="Обычный 3 2 2" xfId="25"/>
    <cellStyle name="Обычный 3 3" xfId="12"/>
    <cellStyle name="Обычный 4" xfId="7"/>
    <cellStyle name="Обычный 5" xfId="10"/>
    <cellStyle name="Обычный 6" xfId="26"/>
    <cellStyle name="Процентный" xfId="5" builtinId="5"/>
    <cellStyle name="Процентный 12" xfId="24"/>
    <cellStyle name="Процентный 2" xfId="9"/>
    <cellStyle name="Процентный 3" xfId="28"/>
    <cellStyle name="Финансовый" xfId="6" builtinId="3"/>
    <cellStyle name="Финансовый 2" xfId="3"/>
    <cellStyle name="Финансовый 29" xfId="4"/>
    <cellStyle name="Финансовый 3" xfId="8"/>
    <cellStyle name="Финансовый 8" xfId="27"/>
  </cellStyles>
  <dxfs count="0"/>
  <tableStyles count="0" defaultTableStyle="TableStyleMedium2" defaultPivotStyle="PivotStyleLight16"/>
  <colors>
    <mruColors>
      <color rgb="FFC00000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haytmuratov.s\Desktop\Documents%20and%20Settings\&#1060;&#1072;&#1088;&#1093;&#1086;&#1076;\&#1056;&#1072;&#1073;&#1086;&#1095;&#1080;&#1081;%20&#1089;&#1090;&#1086;&#1083;\&#1060;&#1072;&#1088;&#1093;&#1086;&#1076;%202005%20-%202006%20&#1081;&#1080;&#1083;%20&#1052;&#1086;&#1081;%20&#1076;&#1086;&#1082;&#1091;&#1084;&#1077;&#1085;&#1090;&#1100;\&#1041;&#1040;&#1056;&#1063;&#1040;%20&#1061;&#1059;&#1044;&#1059;&#1044;&#1048;&#1049;%20&#1044;&#1040;&#1057;&#1058;&#1059;&#1056;&#1051;&#1040;&#1056;%201\2006%20&#1081;&#1080;&#1083;%20&#1076;&#1072;&#1089;&#1090;&#1091;&#1088;&#1085;&#1080;%20&#1073;&#1072;&#1078;&#1072;&#1088;&#1080;&#1083;&#1080;&#1096;&#1080;\Personal\&#1084;&#1072;&#1083;_&#1088;&#1091;&#1081;&#109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Analysis of Interest"/>
      <sheetName val="ж а м и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Фориш 2003"/>
      <sheetName val="Варианты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режа"/>
      <sheetName val="физ.тон"/>
      <sheetName val="????(??)"/>
      <sheetName val="Ер Ресурс"/>
      <sheetName val="Массив"/>
      <sheetName val="Прогноз"/>
      <sheetName val="Курс"/>
      <sheetName val="Топливо-энергия"/>
      <sheetName val="____(__)"/>
      <sheetName val="gjnht,_rjhpbyf1"/>
      <sheetName val="Фориш_20031"/>
      <sheetName val="Трест02-28факт_"/>
      <sheetName val="Тахлил_туловч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03"/>
  <sheetViews>
    <sheetView view="pageBreakPreview" zoomScaleNormal="100" zoomScaleSheetLayoutView="100" workbookViewId="0">
      <selection activeCell="C21" sqref="C21"/>
    </sheetView>
  </sheetViews>
  <sheetFormatPr defaultColWidth="7.109375" defaultRowHeight="18"/>
  <cols>
    <col min="1" max="1" width="4.21875" style="9" customWidth="1"/>
    <col min="2" max="2" width="16.44140625" style="10" customWidth="1"/>
    <col min="3" max="3" width="15.21875" style="10" customWidth="1"/>
    <col min="4" max="4" width="9.109375" style="10" bestFit="1" customWidth="1"/>
    <col min="5" max="5" width="7" style="10" customWidth="1"/>
    <col min="6" max="6" width="14.44140625" style="10" customWidth="1"/>
    <col min="7" max="7" width="5.88671875" style="10" bestFit="1" customWidth="1"/>
    <col min="8" max="8" width="7.6640625" style="10" bestFit="1" customWidth="1"/>
    <col min="9" max="9" width="5.88671875" style="10" bestFit="1" customWidth="1"/>
    <col min="10" max="10" width="7.6640625" style="10" bestFit="1" customWidth="1"/>
    <col min="11" max="11" width="5.88671875" style="10" bestFit="1" customWidth="1"/>
    <col min="12" max="12" width="7.21875" style="10" bestFit="1" customWidth="1"/>
    <col min="13" max="13" width="5.88671875" style="10" bestFit="1" customWidth="1"/>
    <col min="14" max="16384" width="7.109375" style="1"/>
  </cols>
  <sheetData>
    <row r="1" spans="1:13" ht="45.75" customHeight="1">
      <c r="A1" s="337" t="s">
        <v>187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8.75" customHeight="1">
      <c r="A2" s="51"/>
      <c r="B2" s="51"/>
      <c r="C2" s="51"/>
      <c r="D2" s="51"/>
      <c r="E2" s="51"/>
      <c r="F2" s="51"/>
      <c r="G2" s="51"/>
      <c r="H2" s="51"/>
      <c r="I2" s="51"/>
      <c r="J2" s="347" t="s">
        <v>207</v>
      </c>
      <c r="K2" s="347"/>
      <c r="L2" s="347"/>
      <c r="M2" s="347"/>
    </row>
    <row r="3" spans="1:13" s="5" customFormat="1" ht="18" customHeight="1">
      <c r="A3" s="341" t="s">
        <v>123</v>
      </c>
      <c r="B3" s="342" t="s">
        <v>15</v>
      </c>
      <c r="C3" s="342" t="s">
        <v>112</v>
      </c>
      <c r="D3" s="349" t="s">
        <v>16</v>
      </c>
      <c r="E3" s="349"/>
      <c r="F3" s="349"/>
      <c r="G3" s="349"/>
      <c r="H3" s="342" t="s">
        <v>99</v>
      </c>
      <c r="I3" s="342"/>
      <c r="J3" s="342"/>
      <c r="K3" s="342"/>
      <c r="L3" s="342"/>
      <c r="M3" s="342"/>
    </row>
    <row r="4" spans="1:13" s="5" customFormat="1" ht="11.25" customHeight="1">
      <c r="A4" s="341"/>
      <c r="B4" s="341"/>
      <c r="C4" s="342"/>
      <c r="D4" s="348" t="s">
        <v>98</v>
      </c>
      <c r="E4" s="349" t="s">
        <v>17</v>
      </c>
      <c r="F4" s="348" t="s">
        <v>18</v>
      </c>
      <c r="G4" s="349" t="s">
        <v>17</v>
      </c>
      <c r="H4" s="342"/>
      <c r="I4" s="342"/>
      <c r="J4" s="342"/>
      <c r="K4" s="342"/>
      <c r="L4" s="342"/>
      <c r="M4" s="342"/>
    </row>
    <row r="5" spans="1:13" s="5" customFormat="1" ht="25.5" customHeight="1">
      <c r="A5" s="341"/>
      <c r="B5" s="341"/>
      <c r="C5" s="342"/>
      <c r="D5" s="348"/>
      <c r="E5" s="349"/>
      <c r="F5" s="348"/>
      <c r="G5" s="349"/>
      <c r="H5" s="343" t="s">
        <v>20</v>
      </c>
      <c r="I5" s="344" t="s">
        <v>17</v>
      </c>
      <c r="J5" s="343" t="s">
        <v>19</v>
      </c>
      <c r="K5" s="344" t="s">
        <v>17</v>
      </c>
      <c r="L5" s="343" t="s">
        <v>13</v>
      </c>
      <c r="M5" s="344" t="s">
        <v>17</v>
      </c>
    </row>
    <row r="6" spans="1:13" s="5" customFormat="1" ht="22.5" customHeight="1">
      <c r="A6" s="341"/>
      <c r="B6" s="341"/>
      <c r="C6" s="342"/>
      <c r="D6" s="348"/>
      <c r="E6" s="349"/>
      <c r="F6" s="348"/>
      <c r="G6" s="349"/>
      <c r="H6" s="343"/>
      <c r="I6" s="344"/>
      <c r="J6" s="343"/>
      <c r="K6" s="344"/>
      <c r="L6" s="343"/>
      <c r="M6" s="344"/>
    </row>
    <row r="7" spans="1:13" s="6" customFormat="1" ht="7.5" customHeight="1">
      <c r="A7" s="47"/>
      <c r="B7" s="47"/>
      <c r="C7" s="47"/>
      <c r="D7" s="47"/>
      <c r="E7" s="48"/>
      <c r="F7" s="48"/>
      <c r="G7" s="48"/>
      <c r="H7" s="47"/>
      <c r="I7" s="47"/>
      <c r="J7" s="47"/>
      <c r="K7" s="47"/>
      <c r="L7" s="47"/>
      <c r="M7" s="47"/>
    </row>
    <row r="8" spans="1:13" s="6" customFormat="1" ht="22.5" customHeight="1">
      <c r="A8" s="345" t="s">
        <v>135</v>
      </c>
      <c r="B8" s="346"/>
      <c r="C8" s="185">
        <f>SUM(C9:C22)</f>
        <v>36447</v>
      </c>
      <c r="D8" s="185">
        <f>SUM(D9:D22)</f>
        <v>23366</v>
      </c>
      <c r="E8" s="254">
        <f t="shared" ref="E8:E22" si="0">+D8/C8*100</f>
        <v>64.109528904985325</v>
      </c>
      <c r="F8" s="185">
        <f>SUM(F9:F22)</f>
        <v>8150</v>
      </c>
      <c r="G8" s="254">
        <f t="shared" ref="G8:G22" si="1">+F8/C8*100</f>
        <v>22.361236864488159</v>
      </c>
      <c r="H8" s="185">
        <f>SUM(H9:H22)</f>
        <v>21663</v>
      </c>
      <c r="I8" s="254">
        <f>+H8/C8*100</f>
        <v>59.436990698822946</v>
      </c>
      <c r="J8" s="185">
        <f>SUM(J9:J22)</f>
        <v>14784</v>
      </c>
      <c r="K8" s="254">
        <f>+J8/C8*100</f>
        <v>40.563009301177047</v>
      </c>
      <c r="L8" s="185">
        <f>SUM(L9:L22)</f>
        <v>13476</v>
      </c>
      <c r="M8" s="254">
        <f>+L8/C8*100</f>
        <v>36.974236562680055</v>
      </c>
    </row>
    <row r="9" spans="1:13" s="43" customFormat="1" ht="26.25" customHeight="1">
      <c r="A9" s="106">
        <v>1</v>
      </c>
      <c r="B9" s="107" t="s">
        <v>1</v>
      </c>
      <c r="C9" s="309">
        <v>1395</v>
      </c>
      <c r="D9" s="121">
        <v>855</v>
      </c>
      <c r="E9" s="255">
        <f t="shared" si="0"/>
        <v>61.29032258064516</v>
      </c>
      <c r="F9" s="109">
        <v>316</v>
      </c>
      <c r="G9" s="258">
        <f t="shared" si="1"/>
        <v>22.652329749103941</v>
      </c>
      <c r="H9" s="311">
        <v>684</v>
      </c>
      <c r="I9" s="255">
        <f>+H9/C9*100</f>
        <v>49.032258064516128</v>
      </c>
      <c r="J9" s="109">
        <v>711</v>
      </c>
      <c r="K9" s="255">
        <f>+J9/C9*100</f>
        <v>50.967741935483865</v>
      </c>
      <c r="L9" s="109">
        <v>493</v>
      </c>
      <c r="M9" s="258">
        <f>+L9/C9*100</f>
        <v>35.340501792114701</v>
      </c>
    </row>
    <row r="10" spans="1:13" s="43" customFormat="1" ht="26.25" customHeight="1">
      <c r="A10" s="110">
        <f>+A9+1</f>
        <v>2</v>
      </c>
      <c r="B10" s="103" t="s">
        <v>2</v>
      </c>
      <c r="C10" s="309">
        <v>6026</v>
      </c>
      <c r="D10" s="122">
        <v>4999</v>
      </c>
      <c r="E10" s="256">
        <f t="shared" si="0"/>
        <v>82.957185529372722</v>
      </c>
      <c r="F10" s="105">
        <v>430</v>
      </c>
      <c r="G10" s="259">
        <f t="shared" si="1"/>
        <v>7.1357451045469631</v>
      </c>
      <c r="H10" s="312">
        <v>3444</v>
      </c>
      <c r="I10" s="256">
        <f t="shared" ref="I10:I22" si="2">+H10/C10*100</f>
        <v>57.152339860604052</v>
      </c>
      <c r="J10" s="105">
        <v>2582</v>
      </c>
      <c r="K10" s="256">
        <f t="shared" ref="K10:K22" si="3">+J10/C10*100</f>
        <v>42.847660139395948</v>
      </c>
      <c r="L10" s="105">
        <v>2619</v>
      </c>
      <c r="M10" s="259">
        <f t="shared" ref="M10:M22" si="4">+L10/C10*100</f>
        <v>43.46166611350813</v>
      </c>
    </row>
    <row r="11" spans="1:13" s="43" customFormat="1" ht="26.25" customHeight="1">
      <c r="A11" s="110">
        <f t="shared" ref="A11:A22" si="5">+A10+1</f>
        <v>3</v>
      </c>
      <c r="B11" s="103" t="s">
        <v>12</v>
      </c>
      <c r="C11" s="309">
        <v>2268</v>
      </c>
      <c r="D11" s="122">
        <v>1077</v>
      </c>
      <c r="E11" s="256">
        <f t="shared" si="0"/>
        <v>47.486772486772487</v>
      </c>
      <c r="F11" s="105">
        <v>828</v>
      </c>
      <c r="G11" s="259">
        <f t="shared" si="1"/>
        <v>36.507936507936506</v>
      </c>
      <c r="H11" s="311">
        <v>1280</v>
      </c>
      <c r="I11" s="256">
        <f t="shared" si="2"/>
        <v>56.437389770723101</v>
      </c>
      <c r="J11" s="105">
        <v>988</v>
      </c>
      <c r="K11" s="256">
        <f t="shared" si="3"/>
        <v>43.562610229276892</v>
      </c>
      <c r="L11" s="105">
        <v>785</v>
      </c>
      <c r="M11" s="259">
        <f t="shared" si="4"/>
        <v>34.611992945326278</v>
      </c>
    </row>
    <row r="12" spans="1:13" s="43" customFormat="1" ht="26.25" customHeight="1">
      <c r="A12" s="110">
        <f t="shared" si="5"/>
        <v>4</v>
      </c>
      <c r="B12" s="103" t="s">
        <v>3</v>
      </c>
      <c r="C12" s="310">
        <v>1301</v>
      </c>
      <c r="D12" s="122">
        <v>935</v>
      </c>
      <c r="E12" s="256">
        <f t="shared" si="0"/>
        <v>71.867794004611838</v>
      </c>
      <c r="F12" s="105">
        <v>185</v>
      </c>
      <c r="G12" s="259">
        <f t="shared" si="1"/>
        <v>14.219830899308224</v>
      </c>
      <c r="H12" s="311">
        <v>703</v>
      </c>
      <c r="I12" s="256">
        <f t="shared" si="2"/>
        <v>54.035357417371252</v>
      </c>
      <c r="J12" s="105">
        <v>598</v>
      </c>
      <c r="K12" s="256">
        <f t="shared" si="3"/>
        <v>45.964642582628748</v>
      </c>
      <c r="L12" s="105">
        <v>581</v>
      </c>
      <c r="M12" s="259">
        <f t="shared" si="4"/>
        <v>44.657955418908529</v>
      </c>
    </row>
    <row r="13" spans="1:13" s="43" customFormat="1" ht="26.25" customHeight="1">
      <c r="A13" s="110">
        <f t="shared" si="5"/>
        <v>5</v>
      </c>
      <c r="B13" s="103" t="s">
        <v>4</v>
      </c>
      <c r="C13" s="309">
        <v>2011</v>
      </c>
      <c r="D13" s="122">
        <v>1120</v>
      </c>
      <c r="E13" s="256">
        <f t="shared" si="0"/>
        <v>55.693684733963202</v>
      </c>
      <c r="F13" s="105">
        <v>585</v>
      </c>
      <c r="G13" s="259">
        <f t="shared" si="1"/>
        <v>29.090004972650423</v>
      </c>
      <c r="H13" s="311">
        <v>1127</v>
      </c>
      <c r="I13" s="256">
        <f t="shared" si="2"/>
        <v>56.041770263550475</v>
      </c>
      <c r="J13" s="105">
        <v>884</v>
      </c>
      <c r="K13" s="256">
        <f t="shared" si="3"/>
        <v>43.958229736449525</v>
      </c>
      <c r="L13" s="105">
        <v>717</v>
      </c>
      <c r="M13" s="259">
        <f t="shared" si="4"/>
        <v>35.6539035305818</v>
      </c>
    </row>
    <row r="14" spans="1:13" s="43" customFormat="1" ht="26.25" customHeight="1">
      <c r="A14" s="110">
        <f t="shared" si="5"/>
        <v>6</v>
      </c>
      <c r="B14" s="103" t="s">
        <v>5</v>
      </c>
      <c r="C14" s="309">
        <v>1470</v>
      </c>
      <c r="D14" s="122">
        <v>864</v>
      </c>
      <c r="E14" s="256">
        <f t="shared" si="0"/>
        <v>58.775510204081641</v>
      </c>
      <c r="F14" s="105">
        <v>330</v>
      </c>
      <c r="G14" s="259">
        <f t="shared" si="1"/>
        <v>22.448979591836736</v>
      </c>
      <c r="H14" s="312">
        <v>637</v>
      </c>
      <c r="I14" s="256">
        <f t="shared" si="2"/>
        <v>43.333333333333336</v>
      </c>
      <c r="J14" s="105">
        <v>833</v>
      </c>
      <c r="K14" s="256">
        <f t="shared" si="3"/>
        <v>56.666666666666664</v>
      </c>
      <c r="L14" s="105">
        <v>532</v>
      </c>
      <c r="M14" s="259">
        <f t="shared" si="4"/>
        <v>36.19047619047619</v>
      </c>
    </row>
    <row r="15" spans="1:13" s="43" customFormat="1" ht="26.25" customHeight="1">
      <c r="A15" s="110">
        <f t="shared" si="5"/>
        <v>7</v>
      </c>
      <c r="B15" s="103" t="s">
        <v>6</v>
      </c>
      <c r="C15" s="309">
        <v>4161</v>
      </c>
      <c r="D15" s="122">
        <v>2822</v>
      </c>
      <c r="E15" s="256">
        <f t="shared" si="0"/>
        <v>67.820235520307619</v>
      </c>
      <c r="F15" s="105">
        <v>906</v>
      </c>
      <c r="G15" s="259">
        <f t="shared" si="1"/>
        <v>21.773612112472961</v>
      </c>
      <c r="H15" s="311">
        <v>3017</v>
      </c>
      <c r="I15" s="256">
        <f t="shared" si="2"/>
        <v>72.506608988223988</v>
      </c>
      <c r="J15" s="105">
        <v>1144</v>
      </c>
      <c r="K15" s="256">
        <f t="shared" si="3"/>
        <v>27.493391011776012</v>
      </c>
      <c r="L15" s="105">
        <v>1612</v>
      </c>
      <c r="M15" s="259">
        <f t="shared" si="4"/>
        <v>38.740687334775295</v>
      </c>
    </row>
    <row r="16" spans="1:13" s="43" customFormat="1" ht="26.25" customHeight="1">
      <c r="A16" s="110">
        <f t="shared" si="5"/>
        <v>8</v>
      </c>
      <c r="B16" s="103" t="s">
        <v>10</v>
      </c>
      <c r="C16" s="309">
        <v>2379</v>
      </c>
      <c r="D16" s="122">
        <v>1453</v>
      </c>
      <c r="E16" s="256">
        <f t="shared" si="0"/>
        <v>61.076082387557797</v>
      </c>
      <c r="F16" s="105">
        <v>636</v>
      </c>
      <c r="G16" s="259">
        <f t="shared" si="1"/>
        <v>26.733921815889026</v>
      </c>
      <c r="H16" s="311">
        <v>1516</v>
      </c>
      <c r="I16" s="256">
        <f t="shared" si="2"/>
        <v>63.724253888188308</v>
      </c>
      <c r="J16" s="105">
        <v>863</v>
      </c>
      <c r="K16" s="256">
        <f t="shared" si="3"/>
        <v>36.275746111811685</v>
      </c>
      <c r="L16" s="105">
        <v>871</v>
      </c>
      <c r="M16" s="259">
        <f t="shared" si="4"/>
        <v>36.612021857923501</v>
      </c>
    </row>
    <row r="17" spans="1:13" s="43" customFormat="1" ht="26.25" customHeight="1">
      <c r="A17" s="110">
        <f>+A16+1</f>
        <v>9</v>
      </c>
      <c r="B17" s="103" t="s">
        <v>11</v>
      </c>
      <c r="C17" s="309">
        <v>2100</v>
      </c>
      <c r="D17" s="122">
        <v>1696</v>
      </c>
      <c r="E17" s="256">
        <f t="shared" si="0"/>
        <v>80.761904761904759</v>
      </c>
      <c r="F17" s="105">
        <v>174</v>
      </c>
      <c r="G17" s="259">
        <f t="shared" si="1"/>
        <v>8.2857142857142847</v>
      </c>
      <c r="H17" s="312">
        <v>1084</v>
      </c>
      <c r="I17" s="256">
        <f t="shared" si="2"/>
        <v>51.61904761904762</v>
      </c>
      <c r="J17" s="105">
        <v>1016</v>
      </c>
      <c r="K17" s="256">
        <f t="shared" si="3"/>
        <v>48.38095238095238</v>
      </c>
      <c r="L17" s="105">
        <v>848</v>
      </c>
      <c r="M17" s="259">
        <f t="shared" si="4"/>
        <v>40.38095238095238</v>
      </c>
    </row>
    <row r="18" spans="1:13" s="43" customFormat="1" ht="26.25" customHeight="1">
      <c r="A18" s="110">
        <f t="shared" si="5"/>
        <v>10</v>
      </c>
      <c r="B18" s="103" t="s">
        <v>7</v>
      </c>
      <c r="C18" s="310">
        <v>1001</v>
      </c>
      <c r="D18" s="122">
        <v>828</v>
      </c>
      <c r="E18" s="256">
        <f t="shared" si="0"/>
        <v>82.717282717282714</v>
      </c>
      <c r="F18" s="105">
        <v>108</v>
      </c>
      <c r="G18" s="259">
        <f t="shared" si="1"/>
        <v>10.789210789210788</v>
      </c>
      <c r="H18" s="311">
        <v>548</v>
      </c>
      <c r="I18" s="256">
        <f t="shared" si="2"/>
        <v>54.745254745254748</v>
      </c>
      <c r="J18" s="105">
        <v>453</v>
      </c>
      <c r="K18" s="256">
        <f t="shared" si="3"/>
        <v>45.254745254745252</v>
      </c>
      <c r="L18" s="105">
        <v>421</v>
      </c>
      <c r="M18" s="259">
        <f t="shared" si="4"/>
        <v>42.057942057942057</v>
      </c>
    </row>
    <row r="19" spans="1:13" s="43" customFormat="1" ht="26.25" customHeight="1">
      <c r="A19" s="110">
        <f t="shared" si="5"/>
        <v>11</v>
      </c>
      <c r="B19" s="103" t="s">
        <v>21</v>
      </c>
      <c r="C19" s="309">
        <v>2274</v>
      </c>
      <c r="D19" s="122">
        <v>1226</v>
      </c>
      <c r="E19" s="256">
        <f t="shared" si="0"/>
        <v>53.913808267370278</v>
      </c>
      <c r="F19" s="105">
        <v>643</v>
      </c>
      <c r="G19" s="259">
        <f t="shared" si="1"/>
        <v>28.276165347405453</v>
      </c>
      <c r="H19" s="311">
        <v>1146</v>
      </c>
      <c r="I19" s="256">
        <f t="shared" si="2"/>
        <v>50.395778364116097</v>
      </c>
      <c r="J19" s="105">
        <v>1128</v>
      </c>
      <c r="K19" s="256">
        <f t="shared" si="3"/>
        <v>49.604221635883903</v>
      </c>
      <c r="L19" s="105">
        <v>744</v>
      </c>
      <c r="M19" s="259">
        <f t="shared" si="4"/>
        <v>32.717678100263853</v>
      </c>
    </row>
    <row r="20" spans="1:13" s="43" customFormat="1" ht="26.25" customHeight="1">
      <c r="A20" s="110">
        <f t="shared" si="5"/>
        <v>12</v>
      </c>
      <c r="B20" s="103" t="s">
        <v>8</v>
      </c>
      <c r="C20" s="309">
        <v>5158</v>
      </c>
      <c r="D20" s="122">
        <v>3852</v>
      </c>
      <c r="E20" s="256">
        <f t="shared" si="0"/>
        <v>74.680108569212877</v>
      </c>
      <c r="F20" s="105">
        <v>791</v>
      </c>
      <c r="G20" s="259">
        <f t="shared" si="1"/>
        <v>15.335401318340441</v>
      </c>
      <c r="H20" s="311">
        <v>3561</v>
      </c>
      <c r="I20" s="256">
        <f t="shared" si="2"/>
        <v>69.03838697169445</v>
      </c>
      <c r="J20" s="105">
        <v>1597</v>
      </c>
      <c r="K20" s="256">
        <f t="shared" si="3"/>
        <v>30.961613028305546</v>
      </c>
      <c r="L20" s="105">
        <v>1984</v>
      </c>
      <c r="M20" s="259">
        <f t="shared" si="4"/>
        <v>38.46452113222179</v>
      </c>
    </row>
    <row r="21" spans="1:13" s="43" customFormat="1" ht="26.25" customHeight="1">
      <c r="A21" s="110">
        <f t="shared" si="5"/>
        <v>13</v>
      </c>
      <c r="B21" s="103" t="s">
        <v>9</v>
      </c>
      <c r="C21" s="309">
        <v>2106</v>
      </c>
      <c r="D21" s="122">
        <v>1104</v>
      </c>
      <c r="E21" s="256">
        <f t="shared" si="0"/>
        <v>52.421652421652418</v>
      </c>
      <c r="F21" s="105">
        <v>685</v>
      </c>
      <c r="G21" s="259">
        <f t="shared" si="1"/>
        <v>32.526115859449192</v>
      </c>
      <c r="H21" s="311">
        <v>1249</v>
      </c>
      <c r="I21" s="256">
        <f t="shared" si="2"/>
        <v>59.306742640075974</v>
      </c>
      <c r="J21" s="105">
        <v>857</v>
      </c>
      <c r="K21" s="256">
        <f t="shared" si="3"/>
        <v>40.693257359924026</v>
      </c>
      <c r="L21" s="105">
        <v>768</v>
      </c>
      <c r="M21" s="259">
        <f>+L21/C21*100</f>
        <v>36.467236467236468</v>
      </c>
    </row>
    <row r="22" spans="1:13" s="43" customFormat="1" ht="26.25" customHeight="1">
      <c r="A22" s="111">
        <f t="shared" si="5"/>
        <v>14</v>
      </c>
      <c r="B22" s="112" t="s">
        <v>22</v>
      </c>
      <c r="C22" s="309">
        <v>2797</v>
      </c>
      <c r="D22" s="123">
        <v>535</v>
      </c>
      <c r="E22" s="257">
        <f t="shared" si="0"/>
        <v>19.127636753664639</v>
      </c>
      <c r="F22" s="114">
        <v>1533</v>
      </c>
      <c r="G22" s="260">
        <f t="shared" si="1"/>
        <v>54.808723632463355</v>
      </c>
      <c r="H22" s="311">
        <v>1667</v>
      </c>
      <c r="I22" s="257">
        <f t="shared" si="2"/>
        <v>59.599570968895243</v>
      </c>
      <c r="J22" s="114">
        <v>1130</v>
      </c>
      <c r="K22" s="257">
        <f t="shared" si="3"/>
        <v>40.400429031104757</v>
      </c>
      <c r="L22" s="114">
        <v>501</v>
      </c>
      <c r="M22" s="260">
        <f t="shared" si="4"/>
        <v>17.912048623525205</v>
      </c>
    </row>
    <row r="23" spans="1:13" ht="37.5" customHeight="1">
      <c r="A23" s="7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</row>
    <row r="24" spans="1:13" ht="22.5" customHeight="1">
      <c r="A24" s="8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</row>
    <row r="25" spans="1:13" ht="22.5" customHeight="1">
      <c r="A25" s="8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</row>
    <row r="26" spans="1:13" ht="22.5" customHeight="1">
      <c r="A26" s="8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</row>
    <row r="27" spans="1:13" ht="22.5" customHeight="1">
      <c r="A27" s="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</row>
    <row r="28" spans="1:1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</sheetData>
  <mergeCells count="23">
    <mergeCell ref="J2:M2"/>
    <mergeCell ref="D4:D6"/>
    <mergeCell ref="E4:E6"/>
    <mergeCell ref="D3:G3"/>
    <mergeCell ref="F4:F6"/>
    <mergeCell ref="G4:G6"/>
    <mergeCell ref="K5:K6"/>
    <mergeCell ref="A1:M1"/>
    <mergeCell ref="B27:M27"/>
    <mergeCell ref="B23:M23"/>
    <mergeCell ref="B24:M24"/>
    <mergeCell ref="A3:A6"/>
    <mergeCell ref="B3:B6"/>
    <mergeCell ref="B25:M25"/>
    <mergeCell ref="B26:M26"/>
    <mergeCell ref="L5:L6"/>
    <mergeCell ref="M5:M6"/>
    <mergeCell ref="H5:H6"/>
    <mergeCell ref="J5:J6"/>
    <mergeCell ref="C3:C6"/>
    <mergeCell ref="H3:M4"/>
    <mergeCell ref="A8:B8"/>
    <mergeCell ref="I5:I6"/>
  </mergeCells>
  <printOptions horizontalCentered="1"/>
  <pageMargins left="0.19685039370078741" right="0.11811023622047245" top="0.59055118110236227" bottom="0.55118110236220474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60" zoomScaleNormal="85" workbookViewId="0">
      <selection activeCell="D6" sqref="D6:D19"/>
    </sheetView>
  </sheetViews>
  <sheetFormatPr defaultColWidth="6.88671875" defaultRowHeight="19.5"/>
  <cols>
    <col min="1" max="1" width="0.5546875" style="293" customWidth="1"/>
    <col min="2" max="2" width="4.21875" style="293" bestFit="1" customWidth="1"/>
    <col min="3" max="3" width="35.44140625" style="293" bestFit="1" customWidth="1"/>
    <col min="4" max="4" width="22.109375" style="293" customWidth="1"/>
    <col min="5" max="5" width="18.77734375" style="293" customWidth="1"/>
    <col min="6" max="16384" width="6.88671875" style="293"/>
  </cols>
  <sheetData>
    <row r="1" spans="1:5" s="291" customFormat="1">
      <c r="A1" s="207"/>
      <c r="B1" s="420" t="s">
        <v>206</v>
      </c>
      <c r="C1" s="420"/>
      <c r="D1" s="420"/>
      <c r="E1" s="420"/>
    </row>
    <row r="2" spans="1:5" s="291" customFormat="1">
      <c r="A2" s="207"/>
      <c r="B2" s="421" t="s">
        <v>41</v>
      </c>
      <c r="C2" s="421"/>
      <c r="D2" s="421"/>
      <c r="E2" s="421"/>
    </row>
    <row r="3" spans="1:5" s="291" customFormat="1">
      <c r="A3" s="207"/>
      <c r="B3" s="292"/>
      <c r="C3" s="292"/>
      <c r="D3" s="292"/>
      <c r="E3" s="292"/>
    </row>
    <row r="4" spans="1:5" ht="78">
      <c r="A4" s="206"/>
      <c r="B4" s="211" t="s">
        <v>97</v>
      </c>
      <c r="C4" s="211" t="s">
        <v>197</v>
      </c>
      <c r="D4" s="211" t="s">
        <v>201</v>
      </c>
      <c r="E4" s="211" t="s">
        <v>202</v>
      </c>
    </row>
    <row r="5" spans="1:5" s="296" customFormat="1" ht="36" customHeight="1">
      <c r="A5" s="294"/>
      <c r="B5" s="422" t="s">
        <v>135</v>
      </c>
      <c r="C5" s="423"/>
      <c r="D5" s="295">
        <f>SUM(D6:D19)</f>
        <v>36447</v>
      </c>
      <c r="E5" s="295">
        <f>SUM(E6:E19)</f>
        <v>46478</v>
      </c>
    </row>
    <row r="6" spans="1:5" ht="42" customHeight="1">
      <c r="A6" s="206"/>
      <c r="B6" s="306">
        <v>1</v>
      </c>
      <c r="C6" s="215" t="s">
        <v>196</v>
      </c>
      <c r="D6" s="297">
        <v>1395</v>
      </c>
      <c r="E6" s="298">
        <v>2148</v>
      </c>
    </row>
    <row r="7" spans="1:5" ht="42" customHeight="1">
      <c r="A7" s="206"/>
      <c r="B7" s="307">
        <v>2</v>
      </c>
      <c r="C7" s="219" t="s">
        <v>162</v>
      </c>
      <c r="D7" s="299">
        <v>6026</v>
      </c>
      <c r="E7" s="300">
        <v>4744</v>
      </c>
    </row>
    <row r="8" spans="1:5" ht="42" customHeight="1">
      <c r="A8" s="206"/>
      <c r="B8" s="307">
        <v>3</v>
      </c>
      <c r="C8" s="219" t="s">
        <v>163</v>
      </c>
      <c r="D8" s="299">
        <v>2268</v>
      </c>
      <c r="E8" s="300">
        <v>3370</v>
      </c>
    </row>
    <row r="9" spans="1:5" ht="42" customHeight="1">
      <c r="A9" s="206"/>
      <c r="B9" s="307">
        <v>4</v>
      </c>
      <c r="C9" s="219" t="s">
        <v>164</v>
      </c>
      <c r="D9" s="300">
        <v>1301</v>
      </c>
      <c r="E9" s="300">
        <v>2893</v>
      </c>
    </row>
    <row r="10" spans="1:5" ht="42" customHeight="1">
      <c r="A10" s="206"/>
      <c r="B10" s="307">
        <v>5</v>
      </c>
      <c r="C10" s="219" t="s">
        <v>165</v>
      </c>
      <c r="D10" s="299">
        <v>2011</v>
      </c>
      <c r="E10" s="300">
        <v>2195</v>
      </c>
    </row>
    <row r="11" spans="1:5" ht="42" customHeight="1">
      <c r="A11" s="206"/>
      <c r="B11" s="307">
        <v>6</v>
      </c>
      <c r="C11" s="219" t="s">
        <v>166</v>
      </c>
      <c r="D11" s="299">
        <v>1470</v>
      </c>
      <c r="E11" s="300">
        <v>3762</v>
      </c>
    </row>
    <row r="12" spans="1:5" ht="42" customHeight="1">
      <c r="A12" s="206"/>
      <c r="B12" s="307">
        <v>7</v>
      </c>
      <c r="C12" s="219" t="s">
        <v>167</v>
      </c>
      <c r="D12" s="299">
        <v>4161</v>
      </c>
      <c r="E12" s="300">
        <v>3566</v>
      </c>
    </row>
    <row r="13" spans="1:5" ht="42" customHeight="1">
      <c r="A13" s="206"/>
      <c r="B13" s="307">
        <v>8</v>
      </c>
      <c r="C13" s="219" t="s">
        <v>168</v>
      </c>
      <c r="D13" s="299">
        <v>2379</v>
      </c>
      <c r="E13" s="300">
        <v>3332</v>
      </c>
    </row>
    <row r="14" spans="1:5" ht="42" customHeight="1">
      <c r="A14" s="206"/>
      <c r="B14" s="307">
        <v>9</v>
      </c>
      <c r="C14" s="219" t="s">
        <v>169</v>
      </c>
      <c r="D14" s="299">
        <v>2100</v>
      </c>
      <c r="E14" s="300">
        <v>2449</v>
      </c>
    </row>
    <row r="15" spans="1:5" ht="42" customHeight="1">
      <c r="A15" s="206"/>
      <c r="B15" s="307">
        <v>10</v>
      </c>
      <c r="C15" s="219" t="s">
        <v>170</v>
      </c>
      <c r="D15" s="300">
        <v>1001</v>
      </c>
      <c r="E15" s="300">
        <v>1275</v>
      </c>
    </row>
    <row r="16" spans="1:5" ht="42" customHeight="1">
      <c r="A16" s="206"/>
      <c r="B16" s="307">
        <v>11</v>
      </c>
      <c r="C16" s="219" t="s">
        <v>171</v>
      </c>
      <c r="D16" s="299">
        <v>2274</v>
      </c>
      <c r="E16" s="300">
        <v>2671</v>
      </c>
    </row>
    <row r="17" spans="1:5" ht="42" customHeight="1">
      <c r="A17" s="206"/>
      <c r="B17" s="307">
        <v>12</v>
      </c>
      <c r="C17" s="219" t="s">
        <v>172</v>
      </c>
      <c r="D17" s="299">
        <v>5158</v>
      </c>
      <c r="E17" s="300">
        <v>8455</v>
      </c>
    </row>
    <row r="18" spans="1:5" ht="42" customHeight="1">
      <c r="A18" s="206"/>
      <c r="B18" s="307">
        <v>13</v>
      </c>
      <c r="C18" s="219" t="s">
        <v>173</v>
      </c>
      <c r="D18" s="299">
        <v>2106</v>
      </c>
      <c r="E18" s="300">
        <v>1815</v>
      </c>
    </row>
    <row r="19" spans="1:5" ht="42" customHeight="1">
      <c r="A19" s="206"/>
      <c r="B19" s="308">
        <v>14</v>
      </c>
      <c r="C19" s="223" t="s">
        <v>174</v>
      </c>
      <c r="D19" s="301">
        <v>2797</v>
      </c>
      <c r="E19" s="302">
        <v>3803</v>
      </c>
    </row>
    <row r="20" spans="1:5">
      <c r="B20" s="303"/>
      <c r="C20" s="304"/>
      <c r="D20" s="304"/>
      <c r="E20" s="304"/>
    </row>
    <row r="21" spans="1:5">
      <c r="B21" s="305"/>
    </row>
    <row r="22" spans="1:5">
      <c r="B22" s="305"/>
    </row>
  </sheetData>
  <mergeCells count="3">
    <mergeCell ref="B1:E1"/>
    <mergeCell ref="B2:E2"/>
    <mergeCell ref="B5:C5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98" orientation="portrait" horizontalDpi="4294967293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6" sqref="A16"/>
    </sheetView>
  </sheetViews>
  <sheetFormatPr defaultRowHeight="18"/>
  <cols>
    <col min="1" max="1" width="4" style="9" customWidth="1"/>
    <col min="2" max="2" width="17.6640625" style="1" customWidth="1"/>
    <col min="3" max="3" width="14.21875" style="1" customWidth="1"/>
    <col min="4" max="4" width="12.44140625" style="1" customWidth="1"/>
    <col min="5" max="5" width="7.5546875" style="1" customWidth="1"/>
    <col min="6" max="6" width="12.44140625" style="1" customWidth="1"/>
    <col min="7" max="7" width="8.109375" style="1" bestFit="1" customWidth="1"/>
    <col min="8" max="8" width="12.44140625" style="1" customWidth="1"/>
    <col min="9" max="9" width="8.109375" style="1" bestFit="1" customWidth="1"/>
    <col min="10" max="16384" width="8.88671875" style="1"/>
  </cols>
  <sheetData>
    <row r="1" spans="1:9">
      <c r="H1" s="435" t="s">
        <v>110</v>
      </c>
      <c r="I1" s="435"/>
    </row>
    <row r="2" spans="1:9" ht="45.75" customHeight="1">
      <c r="A2" s="436" t="s">
        <v>106</v>
      </c>
      <c r="B2" s="436"/>
      <c r="C2" s="436"/>
      <c r="D2" s="436"/>
      <c r="E2" s="436"/>
      <c r="F2" s="436"/>
      <c r="G2" s="436"/>
      <c r="H2" s="436"/>
      <c r="I2" s="436"/>
    </row>
    <row r="3" spans="1:9" ht="7.5" customHeight="1">
      <c r="A3" s="437"/>
      <c r="B3" s="437"/>
      <c r="C3" s="437"/>
      <c r="D3" s="437"/>
      <c r="E3" s="437"/>
      <c r="F3" s="437"/>
      <c r="G3" s="437"/>
      <c r="H3" s="437"/>
      <c r="I3" s="437"/>
    </row>
    <row r="4" spans="1:9">
      <c r="B4" s="439" t="s">
        <v>107</v>
      </c>
      <c r="C4" s="439"/>
      <c r="D4" s="439"/>
      <c r="E4" s="439"/>
      <c r="F4" s="439"/>
      <c r="G4" s="439"/>
      <c r="H4" s="439"/>
      <c r="I4" s="439"/>
    </row>
    <row r="5" spans="1:9" ht="17.25" customHeight="1">
      <c r="A5" s="438" t="s">
        <v>97</v>
      </c>
      <c r="B5" s="438" t="s">
        <v>102</v>
      </c>
      <c r="C5" s="438" t="s">
        <v>109</v>
      </c>
      <c r="D5" s="428" t="s">
        <v>16</v>
      </c>
      <c r="E5" s="429"/>
      <c r="F5" s="429"/>
      <c r="G5" s="430"/>
      <c r="H5" s="431" t="s">
        <v>61</v>
      </c>
      <c r="I5" s="432"/>
    </row>
    <row r="6" spans="1:9" ht="21" customHeight="1">
      <c r="A6" s="438"/>
      <c r="B6" s="438"/>
      <c r="C6" s="438"/>
      <c r="D6" s="426" t="s">
        <v>62</v>
      </c>
      <c r="E6" s="427"/>
      <c r="F6" s="426" t="s">
        <v>63</v>
      </c>
      <c r="G6" s="427"/>
      <c r="H6" s="433"/>
      <c r="I6" s="434"/>
    </row>
    <row r="7" spans="1:9" ht="24.75" customHeight="1">
      <c r="A7" s="438"/>
      <c r="B7" s="438"/>
      <c r="C7" s="438"/>
      <c r="D7" s="76" t="s">
        <v>103</v>
      </c>
      <c r="E7" s="76" t="s">
        <v>17</v>
      </c>
      <c r="F7" s="76" t="s">
        <v>103</v>
      </c>
      <c r="G7" s="76" t="s">
        <v>17</v>
      </c>
      <c r="H7" s="76" t="s">
        <v>103</v>
      </c>
      <c r="I7" s="76" t="s">
        <v>17</v>
      </c>
    </row>
    <row r="8" spans="1:9" s="55" customFormat="1" ht="8.25" customHeight="1" thickBot="1">
      <c r="A8" s="81"/>
      <c r="B8" s="81"/>
      <c r="C8" s="81"/>
      <c r="D8" s="82"/>
      <c r="E8" s="82"/>
      <c r="F8" s="82"/>
      <c r="G8" s="82"/>
      <c r="H8" s="82"/>
      <c r="I8" s="81"/>
    </row>
    <row r="9" spans="1:9" s="55" customFormat="1" ht="21" customHeight="1" thickBot="1">
      <c r="A9" s="424" t="s">
        <v>108</v>
      </c>
      <c r="B9" s="425"/>
      <c r="C9" s="93">
        <f>SUM(C10:C23)</f>
        <v>28427</v>
      </c>
      <c r="D9" s="83">
        <f t="shared" ref="D9:H9" si="0">SUM(D10:D23)</f>
        <v>16803</v>
      </c>
      <c r="E9" s="84">
        <f>+D9/C9*100</f>
        <v>59.109297498856719</v>
      </c>
      <c r="F9" s="83">
        <f t="shared" si="0"/>
        <v>11624</v>
      </c>
      <c r="G9" s="85">
        <f>+F9/C9*100</f>
        <v>40.890702501143281</v>
      </c>
      <c r="H9" s="83">
        <f t="shared" si="0"/>
        <v>8244</v>
      </c>
      <c r="I9" s="86">
        <f>+H9/C9*100</f>
        <v>29.000598023006297</v>
      </c>
    </row>
    <row r="10" spans="1:9" s="52" customFormat="1" ht="24" customHeight="1">
      <c r="A10" s="79">
        <v>1</v>
      </c>
      <c r="B10" s="80" t="s">
        <v>25</v>
      </c>
      <c r="C10" s="95">
        <v>1269</v>
      </c>
      <c r="D10" s="88">
        <v>651</v>
      </c>
      <c r="E10" s="87">
        <f t="shared" ref="E10:E23" si="1">+D10/C10*100</f>
        <v>51.300236406619383</v>
      </c>
      <c r="F10" s="98">
        <v>618</v>
      </c>
      <c r="G10" s="87">
        <f t="shared" ref="G10:G23" si="2">+F10/C10*100</f>
        <v>48.699763593380609</v>
      </c>
      <c r="H10" s="88">
        <v>371</v>
      </c>
      <c r="I10" s="87">
        <f t="shared" ref="I10:I23" si="3">+H10/C10*100</f>
        <v>29.235618597320723</v>
      </c>
    </row>
    <row r="11" spans="1:9" s="52" customFormat="1" ht="24" customHeight="1">
      <c r="A11" s="49">
        <v>2</v>
      </c>
      <c r="B11" s="77" t="s">
        <v>26</v>
      </c>
      <c r="C11" s="96">
        <v>2658</v>
      </c>
      <c r="D11" s="89">
        <v>1615</v>
      </c>
      <c r="E11" s="90">
        <f t="shared" si="1"/>
        <v>60.759969902182085</v>
      </c>
      <c r="F11" s="99">
        <v>1043</v>
      </c>
      <c r="G11" s="90">
        <f t="shared" si="2"/>
        <v>39.240030097817908</v>
      </c>
      <c r="H11" s="89">
        <v>843</v>
      </c>
      <c r="I11" s="90">
        <f t="shared" si="3"/>
        <v>31.715575620767495</v>
      </c>
    </row>
    <row r="12" spans="1:9" s="52" customFormat="1" ht="24" customHeight="1">
      <c r="A12" s="49">
        <v>3</v>
      </c>
      <c r="B12" s="77" t="s">
        <v>27</v>
      </c>
      <c r="C12" s="96">
        <v>2305</v>
      </c>
      <c r="D12" s="89">
        <v>1260</v>
      </c>
      <c r="E12" s="90">
        <f t="shared" si="1"/>
        <v>54.663774403470711</v>
      </c>
      <c r="F12" s="99">
        <v>1045</v>
      </c>
      <c r="G12" s="90">
        <f t="shared" si="2"/>
        <v>45.336225596529282</v>
      </c>
      <c r="H12" s="89">
        <v>692</v>
      </c>
      <c r="I12" s="90">
        <f t="shared" si="3"/>
        <v>30.021691973969634</v>
      </c>
    </row>
    <row r="13" spans="1:9" s="52" customFormat="1" ht="24" customHeight="1">
      <c r="A13" s="49">
        <v>4</v>
      </c>
      <c r="B13" s="77" t="s">
        <v>28</v>
      </c>
      <c r="C13" s="96">
        <v>882</v>
      </c>
      <c r="D13" s="89">
        <v>477</v>
      </c>
      <c r="E13" s="90">
        <f t="shared" si="1"/>
        <v>54.081632653061227</v>
      </c>
      <c r="F13" s="99">
        <v>405</v>
      </c>
      <c r="G13" s="90">
        <f t="shared" si="2"/>
        <v>45.91836734693878</v>
      </c>
      <c r="H13" s="89">
        <v>305</v>
      </c>
      <c r="I13" s="90">
        <f t="shared" si="3"/>
        <v>34.580498866213148</v>
      </c>
    </row>
    <row r="14" spans="1:9" s="52" customFormat="1" ht="24" customHeight="1">
      <c r="A14" s="49">
        <v>5</v>
      </c>
      <c r="B14" s="77" t="s">
        <v>29</v>
      </c>
      <c r="C14" s="96">
        <v>1679</v>
      </c>
      <c r="D14" s="89">
        <v>917</v>
      </c>
      <c r="E14" s="90">
        <f t="shared" si="1"/>
        <v>54.615842763549729</v>
      </c>
      <c r="F14" s="99">
        <v>762</v>
      </c>
      <c r="G14" s="90">
        <f t="shared" si="2"/>
        <v>45.384157236450271</v>
      </c>
      <c r="H14" s="89">
        <v>505</v>
      </c>
      <c r="I14" s="90">
        <f t="shared" si="3"/>
        <v>30.077427039904702</v>
      </c>
    </row>
    <row r="15" spans="1:9" s="52" customFormat="1" ht="24" customHeight="1">
      <c r="A15" s="49">
        <v>6</v>
      </c>
      <c r="B15" s="77" t="s">
        <v>30</v>
      </c>
      <c r="C15" s="96">
        <v>1566</v>
      </c>
      <c r="D15" s="89">
        <v>601</v>
      </c>
      <c r="E15" s="90">
        <f t="shared" si="1"/>
        <v>38.37803320561941</v>
      </c>
      <c r="F15" s="99">
        <v>965</v>
      </c>
      <c r="G15" s="90">
        <f t="shared" si="2"/>
        <v>61.62196679438059</v>
      </c>
      <c r="H15" s="89">
        <v>468</v>
      </c>
      <c r="I15" s="90">
        <f t="shared" si="3"/>
        <v>29.885057471264371</v>
      </c>
    </row>
    <row r="16" spans="1:9" s="52" customFormat="1" ht="24" customHeight="1">
      <c r="A16" s="49">
        <v>7</v>
      </c>
      <c r="B16" s="77" t="s">
        <v>31</v>
      </c>
      <c r="C16" s="96">
        <v>2562</v>
      </c>
      <c r="D16" s="89">
        <v>1995</v>
      </c>
      <c r="E16" s="90">
        <f t="shared" si="1"/>
        <v>77.868852459016395</v>
      </c>
      <c r="F16" s="99">
        <v>567</v>
      </c>
      <c r="G16" s="90">
        <f t="shared" si="2"/>
        <v>22.131147540983605</v>
      </c>
      <c r="H16" s="89">
        <v>798</v>
      </c>
      <c r="I16" s="90">
        <f t="shared" si="3"/>
        <v>31.147540983606557</v>
      </c>
    </row>
    <row r="17" spans="1:9" s="52" customFormat="1" ht="24" customHeight="1">
      <c r="A17" s="49">
        <v>8</v>
      </c>
      <c r="B17" s="77" t="s">
        <v>32</v>
      </c>
      <c r="C17" s="96">
        <v>2204</v>
      </c>
      <c r="D17" s="89">
        <v>1397</v>
      </c>
      <c r="E17" s="90">
        <f t="shared" si="1"/>
        <v>63.384754990925586</v>
      </c>
      <c r="F17" s="99">
        <v>807</v>
      </c>
      <c r="G17" s="90">
        <f t="shared" si="2"/>
        <v>36.615245009074407</v>
      </c>
      <c r="H17" s="89">
        <v>634</v>
      </c>
      <c r="I17" s="90">
        <f t="shared" si="3"/>
        <v>28.765880217785845</v>
      </c>
    </row>
    <row r="18" spans="1:9" s="52" customFormat="1" ht="24" customHeight="1">
      <c r="A18" s="49">
        <v>9</v>
      </c>
      <c r="B18" s="77" t="s">
        <v>33</v>
      </c>
      <c r="C18" s="96">
        <v>1401</v>
      </c>
      <c r="D18" s="89">
        <v>799</v>
      </c>
      <c r="E18" s="90">
        <f t="shared" si="1"/>
        <v>57.030692362598145</v>
      </c>
      <c r="F18" s="99">
        <v>602</v>
      </c>
      <c r="G18" s="90">
        <f t="shared" si="2"/>
        <v>42.969307637401855</v>
      </c>
      <c r="H18" s="89">
        <v>445</v>
      </c>
      <c r="I18" s="90">
        <f t="shared" si="3"/>
        <v>31.763026409707351</v>
      </c>
    </row>
    <row r="19" spans="1:9" s="52" customFormat="1" ht="24" customHeight="1">
      <c r="A19" s="49">
        <v>10</v>
      </c>
      <c r="B19" s="77" t="s">
        <v>34</v>
      </c>
      <c r="C19" s="96">
        <v>650</v>
      </c>
      <c r="D19" s="89">
        <v>359</v>
      </c>
      <c r="E19" s="90">
        <f t="shared" si="1"/>
        <v>55.230769230769226</v>
      </c>
      <c r="F19" s="99">
        <v>291</v>
      </c>
      <c r="G19" s="90">
        <f t="shared" si="2"/>
        <v>44.769230769230766</v>
      </c>
      <c r="H19" s="89">
        <v>247</v>
      </c>
      <c r="I19" s="90">
        <f t="shared" si="3"/>
        <v>38</v>
      </c>
    </row>
    <row r="20" spans="1:9" s="52" customFormat="1" ht="24" customHeight="1">
      <c r="A20" s="49">
        <v>11</v>
      </c>
      <c r="B20" s="77" t="s">
        <v>35</v>
      </c>
      <c r="C20" s="96">
        <v>2067</v>
      </c>
      <c r="D20" s="89">
        <v>1031</v>
      </c>
      <c r="E20" s="90">
        <f t="shared" si="1"/>
        <v>49.879051765844217</v>
      </c>
      <c r="F20" s="99">
        <v>1036</v>
      </c>
      <c r="G20" s="90">
        <f t="shared" si="2"/>
        <v>50.120948234155783</v>
      </c>
      <c r="H20" s="89">
        <v>602</v>
      </c>
      <c r="I20" s="90">
        <f t="shared" si="3"/>
        <v>29.12433478471214</v>
      </c>
    </row>
    <row r="21" spans="1:9" s="52" customFormat="1" ht="24" customHeight="1">
      <c r="A21" s="49">
        <v>12</v>
      </c>
      <c r="B21" s="77" t="s">
        <v>36</v>
      </c>
      <c r="C21" s="96">
        <v>3624</v>
      </c>
      <c r="D21" s="89">
        <v>2490</v>
      </c>
      <c r="E21" s="90">
        <f t="shared" si="1"/>
        <v>68.708609271523187</v>
      </c>
      <c r="F21" s="99">
        <v>1134</v>
      </c>
      <c r="G21" s="90">
        <f t="shared" si="2"/>
        <v>31.29139072847682</v>
      </c>
      <c r="H21" s="89">
        <v>1067</v>
      </c>
      <c r="I21" s="90">
        <f t="shared" si="3"/>
        <v>29.442604856512141</v>
      </c>
    </row>
    <row r="22" spans="1:9" s="52" customFormat="1" ht="24" customHeight="1">
      <c r="A22" s="49">
        <v>13</v>
      </c>
      <c r="B22" s="77" t="s">
        <v>37</v>
      </c>
      <c r="C22" s="96">
        <v>2081</v>
      </c>
      <c r="D22" s="89">
        <v>1214</v>
      </c>
      <c r="E22" s="90">
        <f t="shared" si="1"/>
        <v>58.337337818356559</v>
      </c>
      <c r="F22" s="99">
        <v>867</v>
      </c>
      <c r="G22" s="90">
        <f t="shared" si="2"/>
        <v>41.662662181643441</v>
      </c>
      <c r="H22" s="89">
        <v>645</v>
      </c>
      <c r="I22" s="90">
        <f t="shared" si="3"/>
        <v>30.994714079769341</v>
      </c>
    </row>
    <row r="23" spans="1:9" s="52" customFormat="1" ht="24" customHeight="1">
      <c r="A23" s="50">
        <v>14</v>
      </c>
      <c r="B23" s="78" t="s">
        <v>38</v>
      </c>
      <c r="C23" s="97">
        <v>3479</v>
      </c>
      <c r="D23" s="91">
        <v>1997</v>
      </c>
      <c r="E23" s="92">
        <f t="shared" si="1"/>
        <v>57.401552170163839</v>
      </c>
      <c r="F23" s="100">
        <v>1482</v>
      </c>
      <c r="G23" s="92">
        <f t="shared" si="2"/>
        <v>42.598447829836161</v>
      </c>
      <c r="H23" s="91">
        <v>622</v>
      </c>
      <c r="I23" s="92">
        <f t="shared" si="3"/>
        <v>17.878700776085083</v>
      </c>
    </row>
    <row r="24" spans="1:9" s="55" customFormat="1">
      <c r="A24" s="52"/>
    </row>
  </sheetData>
  <mergeCells count="12">
    <mergeCell ref="H1:I1"/>
    <mergeCell ref="A2:I2"/>
    <mergeCell ref="A3:I3"/>
    <mergeCell ref="A5:A7"/>
    <mergeCell ref="B5:B7"/>
    <mergeCell ref="C5:C7"/>
    <mergeCell ref="B4:I4"/>
    <mergeCell ref="A9:B9"/>
    <mergeCell ref="D6:E6"/>
    <mergeCell ref="F6:G6"/>
    <mergeCell ref="D5:G5"/>
    <mergeCell ref="H5:I6"/>
  </mergeCells>
  <pageMargins left="0.7" right="0.31496062992125984" top="0.35433070866141736" bottom="0.35433070866141736" header="0.31496062992125984" footer="0.31496062992125984"/>
  <pageSetup paperSize="9" scale="11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60" zoomScaleNormal="60" workbookViewId="0">
      <selection sqref="A1:R1"/>
    </sheetView>
  </sheetViews>
  <sheetFormatPr defaultRowHeight="18.75"/>
  <cols>
    <col min="1" max="1" width="4.33203125" customWidth="1"/>
    <col min="2" max="2" width="35.33203125" customWidth="1"/>
    <col min="18" max="18" width="11.109375" customWidth="1"/>
  </cols>
  <sheetData>
    <row r="1" spans="1:18">
      <c r="A1" s="440" t="s">
        <v>59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</row>
    <row r="2" spans="1:18">
      <c r="A2" s="441" t="s">
        <v>41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</row>
    <row r="3" spans="1:18" ht="19.5">
      <c r="A3" s="14"/>
      <c r="B3" s="15" t="s">
        <v>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68.25">
      <c r="A4" s="16" t="s">
        <v>0</v>
      </c>
      <c r="B4" s="17" t="s">
        <v>42</v>
      </c>
      <c r="C4" s="18" t="s">
        <v>1</v>
      </c>
      <c r="D4" s="18" t="s">
        <v>2</v>
      </c>
      <c r="E4" s="18" t="s">
        <v>12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32</v>
      </c>
      <c r="K4" s="18" t="s">
        <v>33</v>
      </c>
      <c r="L4" s="18" t="s">
        <v>7</v>
      </c>
      <c r="M4" s="18" t="s">
        <v>35</v>
      </c>
      <c r="N4" s="18" t="s">
        <v>8</v>
      </c>
      <c r="O4" s="18" t="s">
        <v>9</v>
      </c>
      <c r="P4" s="18" t="s">
        <v>38</v>
      </c>
      <c r="Q4" s="20" t="s">
        <v>39</v>
      </c>
      <c r="R4" s="18" t="s">
        <v>43</v>
      </c>
    </row>
    <row r="5" spans="1:18">
      <c r="A5" s="21"/>
      <c r="B5" s="21"/>
      <c r="C5" s="2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2"/>
    </row>
    <row r="6" spans="1:18" ht="37.5">
      <c r="A6" s="32">
        <v>1</v>
      </c>
      <c r="B6" s="33" t="s">
        <v>44</v>
      </c>
      <c r="C6" s="34">
        <v>5</v>
      </c>
      <c r="D6" s="34">
        <v>406</v>
      </c>
      <c r="E6" s="34">
        <v>23</v>
      </c>
      <c r="F6" s="34">
        <v>3</v>
      </c>
      <c r="G6" s="34">
        <v>22</v>
      </c>
      <c r="H6" s="34">
        <v>16</v>
      </c>
      <c r="I6" s="34">
        <v>6</v>
      </c>
      <c r="J6" s="34">
        <v>6</v>
      </c>
      <c r="K6" s="34">
        <v>1</v>
      </c>
      <c r="L6" s="34">
        <v>3</v>
      </c>
      <c r="M6" s="34">
        <v>21</v>
      </c>
      <c r="N6" s="34">
        <v>69</v>
      </c>
      <c r="O6" s="34">
        <v>2</v>
      </c>
      <c r="P6" s="34">
        <v>71</v>
      </c>
      <c r="Q6" s="24">
        <f t="shared" ref="Q6:Q19" si="0">SUM(C6:P6)</f>
        <v>654</v>
      </c>
      <c r="R6" s="25">
        <v>0.64763995609220637</v>
      </c>
    </row>
    <row r="7" spans="1:18" ht="75">
      <c r="A7" s="32">
        <v>2</v>
      </c>
      <c r="B7" s="33" t="s">
        <v>45</v>
      </c>
      <c r="C7" s="34">
        <v>2</v>
      </c>
      <c r="D7" s="34">
        <v>7</v>
      </c>
      <c r="E7" s="34">
        <v>7</v>
      </c>
      <c r="F7" s="34">
        <v>0</v>
      </c>
      <c r="G7" s="34">
        <v>7</v>
      </c>
      <c r="H7" s="34">
        <v>6</v>
      </c>
      <c r="I7" s="34">
        <v>0</v>
      </c>
      <c r="J7" s="34">
        <v>4</v>
      </c>
      <c r="K7" s="34">
        <v>3</v>
      </c>
      <c r="L7" s="34">
        <v>0</v>
      </c>
      <c r="M7" s="34">
        <v>17</v>
      </c>
      <c r="N7" s="34">
        <v>15</v>
      </c>
      <c r="O7" s="34">
        <v>10</v>
      </c>
      <c r="P7" s="34">
        <v>19</v>
      </c>
      <c r="Q7" s="24">
        <f t="shared" si="0"/>
        <v>97</v>
      </c>
      <c r="R7" s="25">
        <v>7.3545554335894617E-2</v>
      </c>
    </row>
    <row r="8" spans="1:18" ht="37.5">
      <c r="A8" s="32">
        <v>3</v>
      </c>
      <c r="B8" s="33" t="s">
        <v>46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1</v>
      </c>
      <c r="J8" s="34">
        <v>1</v>
      </c>
      <c r="K8" s="34">
        <v>0</v>
      </c>
      <c r="L8" s="34">
        <v>0</v>
      </c>
      <c r="M8" s="34">
        <v>2</v>
      </c>
      <c r="N8" s="34">
        <v>0</v>
      </c>
      <c r="O8" s="34">
        <v>5</v>
      </c>
      <c r="P8" s="34">
        <v>16</v>
      </c>
      <c r="Q8" s="24">
        <f t="shared" si="0"/>
        <v>25</v>
      </c>
      <c r="R8" s="25">
        <v>1.4270032930845226E-2</v>
      </c>
    </row>
    <row r="9" spans="1:18" ht="37.5">
      <c r="A9" s="32">
        <v>4</v>
      </c>
      <c r="B9" s="33" t="s">
        <v>47</v>
      </c>
      <c r="C9" s="34">
        <v>0</v>
      </c>
      <c r="D9" s="34">
        <v>0</v>
      </c>
      <c r="E9" s="34">
        <v>6</v>
      </c>
      <c r="F9" s="34">
        <v>0</v>
      </c>
      <c r="G9" s="34">
        <v>3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1</v>
      </c>
      <c r="N9" s="34">
        <v>9</v>
      </c>
      <c r="O9" s="34">
        <v>0</v>
      </c>
      <c r="P9" s="34">
        <v>2</v>
      </c>
      <c r="Q9" s="24">
        <f t="shared" si="0"/>
        <v>21</v>
      </c>
      <c r="R9" s="25">
        <v>6.5861690450054883E-3</v>
      </c>
    </row>
    <row r="10" spans="1:18" ht="37.5">
      <c r="A10" s="32">
        <v>5</v>
      </c>
      <c r="B10" s="33" t="s">
        <v>48</v>
      </c>
      <c r="C10" s="34">
        <v>0</v>
      </c>
      <c r="D10" s="34">
        <v>0</v>
      </c>
      <c r="E10" s="34">
        <v>1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1</v>
      </c>
      <c r="N10" s="34">
        <v>0</v>
      </c>
      <c r="O10" s="34">
        <v>0</v>
      </c>
      <c r="P10" s="34">
        <v>0</v>
      </c>
      <c r="Q10" s="24">
        <f>SUM(C10:P10)</f>
        <v>2</v>
      </c>
      <c r="R10" s="25">
        <v>2.1953896816684962E-3</v>
      </c>
    </row>
    <row r="11" spans="1:18">
      <c r="A11" s="32">
        <v>6</v>
      </c>
      <c r="B11" s="33" t="s">
        <v>49</v>
      </c>
      <c r="C11" s="34">
        <v>3</v>
      </c>
      <c r="D11" s="34">
        <v>4</v>
      </c>
      <c r="E11" s="34">
        <v>12</v>
      </c>
      <c r="F11" s="34">
        <v>1</v>
      </c>
      <c r="G11" s="34">
        <v>5</v>
      </c>
      <c r="H11" s="34">
        <v>3</v>
      </c>
      <c r="I11" s="34">
        <v>1</v>
      </c>
      <c r="J11" s="34">
        <v>4</v>
      </c>
      <c r="K11" s="34">
        <v>2</v>
      </c>
      <c r="L11" s="34">
        <v>1</v>
      </c>
      <c r="M11" s="34">
        <v>16</v>
      </c>
      <c r="N11" s="34">
        <v>43</v>
      </c>
      <c r="O11" s="34">
        <v>9</v>
      </c>
      <c r="P11" s="34">
        <v>30</v>
      </c>
      <c r="Q11" s="24">
        <f t="shared" ref="Q11" si="1">SUM(C11:P11)</f>
        <v>134</v>
      </c>
      <c r="R11" s="25">
        <v>0.10428100987925357</v>
      </c>
    </row>
    <row r="12" spans="1:18" ht="37.5">
      <c r="A12" s="32">
        <v>7</v>
      </c>
      <c r="B12" s="33" t="s">
        <v>50</v>
      </c>
      <c r="C12" s="34">
        <v>0</v>
      </c>
      <c r="D12" s="34">
        <v>0</v>
      </c>
      <c r="E12" s="34">
        <v>2</v>
      </c>
      <c r="F12" s="34">
        <v>0</v>
      </c>
      <c r="G12" s="34">
        <v>1</v>
      </c>
      <c r="H12" s="34">
        <v>0</v>
      </c>
      <c r="I12" s="34">
        <v>0</v>
      </c>
      <c r="J12" s="34">
        <v>1</v>
      </c>
      <c r="K12" s="34">
        <v>0</v>
      </c>
      <c r="L12" s="34">
        <v>0</v>
      </c>
      <c r="M12" s="34">
        <v>7</v>
      </c>
      <c r="N12" s="34">
        <v>0</v>
      </c>
      <c r="O12" s="34">
        <v>3</v>
      </c>
      <c r="P12" s="34">
        <v>21</v>
      </c>
      <c r="Q12" s="24">
        <f>SUM(C12:P12)</f>
        <v>35</v>
      </c>
      <c r="R12" s="25">
        <v>3.512623490669594E-2</v>
      </c>
    </row>
    <row r="13" spans="1:18" ht="75">
      <c r="A13" s="32">
        <v>8</v>
      </c>
      <c r="B13" s="33" t="s">
        <v>51</v>
      </c>
      <c r="C13" s="34">
        <v>0</v>
      </c>
      <c r="D13" s="34">
        <v>0</v>
      </c>
      <c r="E13" s="34">
        <v>2</v>
      </c>
      <c r="F13" s="34">
        <v>0</v>
      </c>
      <c r="G13" s="34">
        <v>1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2</v>
      </c>
      <c r="N13" s="34">
        <v>0</v>
      </c>
      <c r="O13" s="34">
        <v>4</v>
      </c>
      <c r="P13" s="34">
        <v>17</v>
      </c>
      <c r="Q13" s="24">
        <f t="shared" ref="Q13" si="2">SUM(C13:P13)</f>
        <v>26</v>
      </c>
      <c r="R13" s="25">
        <v>1.8660812294182216E-2</v>
      </c>
    </row>
    <row r="14" spans="1:18">
      <c r="A14" s="32">
        <v>9</v>
      </c>
      <c r="B14" s="33" t="s">
        <v>52</v>
      </c>
      <c r="C14" s="34">
        <v>1</v>
      </c>
      <c r="D14" s="34">
        <v>1</v>
      </c>
      <c r="E14" s="34">
        <v>1</v>
      </c>
      <c r="F14" s="34">
        <v>0</v>
      </c>
      <c r="G14" s="34">
        <v>3</v>
      </c>
      <c r="H14" s="34">
        <v>4</v>
      </c>
      <c r="I14" s="34">
        <v>2</v>
      </c>
      <c r="J14" s="34">
        <v>1</v>
      </c>
      <c r="K14" s="34">
        <v>1</v>
      </c>
      <c r="L14" s="34">
        <v>0</v>
      </c>
      <c r="M14" s="34">
        <v>14</v>
      </c>
      <c r="N14" s="34">
        <v>3</v>
      </c>
      <c r="O14" s="34">
        <v>0</v>
      </c>
      <c r="P14" s="34">
        <v>14</v>
      </c>
      <c r="Q14" s="24">
        <f>SUM(C14:P14)</f>
        <v>45</v>
      </c>
      <c r="R14" s="25">
        <v>4.6103183315038418E-2</v>
      </c>
    </row>
    <row r="15" spans="1:18" ht="37.5">
      <c r="A15" s="32">
        <v>10</v>
      </c>
      <c r="B15" s="33" t="s">
        <v>53</v>
      </c>
      <c r="C15" s="34">
        <v>0</v>
      </c>
      <c r="D15" s="34">
        <v>0</v>
      </c>
      <c r="E15" s="34">
        <v>1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3</v>
      </c>
      <c r="Q15" s="24">
        <f t="shared" ref="Q15:Q16" si="3">SUM(C15:P15)</f>
        <v>4</v>
      </c>
      <c r="R15" s="25">
        <v>4.3907793633369925E-3</v>
      </c>
    </row>
    <row r="16" spans="1:18">
      <c r="A16" s="32">
        <v>11</v>
      </c>
      <c r="B16" s="33" t="s">
        <v>54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4</v>
      </c>
      <c r="O16" s="34">
        <v>0</v>
      </c>
      <c r="P16" s="34">
        <v>4</v>
      </c>
      <c r="Q16" s="24">
        <f t="shared" si="3"/>
        <v>9</v>
      </c>
      <c r="R16" s="25">
        <v>9.8792535675082324E-3</v>
      </c>
    </row>
    <row r="17" spans="1:18">
      <c r="A17" s="32">
        <v>12</v>
      </c>
      <c r="B17" s="33" t="s">
        <v>55</v>
      </c>
      <c r="C17" s="34">
        <v>0</v>
      </c>
      <c r="D17" s="34">
        <v>0</v>
      </c>
      <c r="E17" s="34">
        <v>2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1</v>
      </c>
      <c r="L17" s="34">
        <v>0</v>
      </c>
      <c r="M17" s="34">
        <v>1</v>
      </c>
      <c r="N17" s="34">
        <v>0</v>
      </c>
      <c r="O17" s="34">
        <v>1</v>
      </c>
      <c r="P17" s="34">
        <v>2</v>
      </c>
      <c r="Q17" s="24">
        <f t="shared" si="0"/>
        <v>8</v>
      </c>
      <c r="R17" s="25">
        <v>7.6838638858397366E-3</v>
      </c>
    </row>
    <row r="18" spans="1:18" ht="37.5">
      <c r="A18" s="32">
        <v>13</v>
      </c>
      <c r="B18" s="33" t="s">
        <v>56</v>
      </c>
      <c r="C18" s="34">
        <v>1</v>
      </c>
      <c r="D18" s="34">
        <v>1</v>
      </c>
      <c r="E18" s="34">
        <v>5</v>
      </c>
      <c r="F18" s="34">
        <v>0</v>
      </c>
      <c r="G18" s="34">
        <v>0</v>
      </c>
      <c r="H18" s="34">
        <v>1</v>
      </c>
      <c r="I18" s="34">
        <v>2</v>
      </c>
      <c r="J18" s="34">
        <v>0</v>
      </c>
      <c r="K18" s="34">
        <v>0</v>
      </c>
      <c r="L18" s="34">
        <v>1</v>
      </c>
      <c r="M18" s="34">
        <v>0</v>
      </c>
      <c r="N18" s="34">
        <v>1</v>
      </c>
      <c r="O18" s="34">
        <v>1</v>
      </c>
      <c r="P18" s="34">
        <v>0</v>
      </c>
      <c r="Q18" s="24">
        <f t="shared" si="0"/>
        <v>13</v>
      </c>
      <c r="R18" s="25">
        <v>1.3172338090010977E-2</v>
      </c>
    </row>
    <row r="19" spans="1:18">
      <c r="A19" s="32">
        <v>14</v>
      </c>
      <c r="B19" s="33" t="s">
        <v>57</v>
      </c>
      <c r="C19" s="34">
        <v>0</v>
      </c>
      <c r="D19" s="34">
        <v>0</v>
      </c>
      <c r="E19" s="34">
        <v>2</v>
      </c>
      <c r="F19" s="34">
        <v>1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1</v>
      </c>
      <c r="M19" s="34">
        <v>2</v>
      </c>
      <c r="N19" s="34">
        <v>0</v>
      </c>
      <c r="O19" s="34">
        <v>0</v>
      </c>
      <c r="P19" s="34">
        <v>7</v>
      </c>
      <c r="Q19" s="24">
        <f t="shared" si="0"/>
        <v>13</v>
      </c>
      <c r="R19" s="25">
        <v>1.4270032930845226E-2</v>
      </c>
    </row>
    <row r="20" spans="1:18">
      <c r="A20" s="32">
        <v>15</v>
      </c>
      <c r="B20" s="33" t="s">
        <v>58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34">
        <v>0</v>
      </c>
      <c r="L20" s="34">
        <v>0</v>
      </c>
      <c r="M20" s="34">
        <v>1</v>
      </c>
      <c r="N20" s="34">
        <v>0</v>
      </c>
      <c r="O20" s="34">
        <v>0</v>
      </c>
      <c r="P20" s="34">
        <v>1</v>
      </c>
      <c r="Q20" s="24">
        <f>SUM(C20:P20)</f>
        <v>2</v>
      </c>
      <c r="R20" s="25">
        <v>2.1953896816684962E-3</v>
      </c>
    </row>
    <row r="21" spans="1:18">
      <c r="A21" s="26"/>
      <c r="B21" s="27"/>
      <c r="C21" s="23"/>
      <c r="D21" s="23"/>
      <c r="E21" s="23"/>
      <c r="F21" s="23"/>
      <c r="G21" s="23"/>
      <c r="H21" s="28"/>
      <c r="I21" s="23"/>
      <c r="J21" s="23"/>
      <c r="K21" s="23"/>
      <c r="L21" s="23"/>
      <c r="M21" s="23"/>
      <c r="N21" s="23"/>
      <c r="O21" s="23"/>
      <c r="P21" s="23"/>
      <c r="Q21" s="23"/>
      <c r="R21" s="29"/>
    </row>
    <row r="22" spans="1:18" ht="20.25">
      <c r="A22" s="442" t="s">
        <v>95</v>
      </c>
      <c r="B22" s="442"/>
      <c r="C22" s="30">
        <f t="shared" ref="C22:P22" si="4">SUM(C6:C20)</f>
        <v>12</v>
      </c>
      <c r="D22" s="30">
        <f t="shared" si="4"/>
        <v>419</v>
      </c>
      <c r="E22" s="30">
        <f t="shared" si="4"/>
        <v>64</v>
      </c>
      <c r="F22" s="30">
        <f t="shared" si="4"/>
        <v>5</v>
      </c>
      <c r="G22" s="30">
        <f t="shared" si="4"/>
        <v>42</v>
      </c>
      <c r="H22" s="30">
        <f t="shared" si="4"/>
        <v>31</v>
      </c>
      <c r="I22" s="30">
        <f t="shared" si="4"/>
        <v>12</v>
      </c>
      <c r="J22" s="30">
        <f t="shared" si="4"/>
        <v>18</v>
      </c>
      <c r="K22" s="30">
        <f t="shared" si="4"/>
        <v>8</v>
      </c>
      <c r="L22" s="30">
        <f t="shared" si="4"/>
        <v>6</v>
      </c>
      <c r="M22" s="30">
        <f t="shared" si="4"/>
        <v>85</v>
      </c>
      <c r="N22" s="30">
        <f t="shared" si="4"/>
        <v>144</v>
      </c>
      <c r="O22" s="30">
        <f t="shared" si="4"/>
        <v>35</v>
      </c>
      <c r="P22" s="30">
        <f t="shared" si="4"/>
        <v>207</v>
      </c>
      <c r="Q22" s="30">
        <f>SUM(C22:P22)</f>
        <v>1088</v>
      </c>
      <c r="R22" s="31">
        <v>1.0000000000000002</v>
      </c>
    </row>
  </sheetData>
  <mergeCells count="3">
    <mergeCell ref="A1:R1"/>
    <mergeCell ref="A2:R2"/>
    <mergeCell ref="A22:B2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02"/>
  <sheetViews>
    <sheetView view="pageBreakPreview" zoomScale="80" zoomScaleNormal="100" zoomScaleSheetLayoutView="80" workbookViewId="0">
      <selection activeCell="L13" sqref="L13"/>
    </sheetView>
  </sheetViews>
  <sheetFormatPr defaultColWidth="7.109375" defaultRowHeight="18"/>
  <cols>
    <col min="1" max="1" width="3.44140625" style="9" bestFit="1" customWidth="1"/>
    <col min="2" max="2" width="16.6640625" style="10" customWidth="1"/>
    <col min="3" max="3" width="8.21875" style="10" bestFit="1" customWidth="1"/>
    <col min="4" max="4" width="11.33203125" style="10" bestFit="1" customWidth="1"/>
    <col min="5" max="5" width="5.88671875" style="10" bestFit="1" customWidth="1"/>
    <col min="6" max="6" width="8.109375" style="10" bestFit="1" customWidth="1"/>
    <col min="7" max="7" width="5.88671875" style="10" bestFit="1" customWidth="1"/>
    <col min="8" max="8" width="7.109375" style="10" bestFit="1" customWidth="1"/>
    <col min="9" max="9" width="11.33203125" style="10" bestFit="1" customWidth="1"/>
    <col min="10" max="10" width="8.109375" style="10" bestFit="1" customWidth="1"/>
    <col min="11" max="11" width="7.6640625" style="10" bestFit="1" customWidth="1"/>
    <col min="12" max="12" width="12.21875" style="10" customWidth="1"/>
    <col min="13" max="13" width="8.109375" style="10" bestFit="1" customWidth="1"/>
    <col min="14" max="14" width="7.6640625" style="10" bestFit="1" customWidth="1"/>
    <col min="15" max="15" width="11.33203125" style="10" bestFit="1" customWidth="1"/>
    <col min="16" max="16" width="8.109375" style="10" bestFit="1" customWidth="1"/>
    <col min="17" max="17" width="12.109375" style="1" bestFit="1" customWidth="1"/>
    <col min="18" max="18" width="11.5546875" style="1" customWidth="1"/>
    <col min="19" max="19" width="7.109375" style="1"/>
    <col min="20" max="20" width="9.5546875" style="1" bestFit="1" customWidth="1"/>
    <col min="21" max="16384" width="7.109375" style="1"/>
  </cols>
  <sheetData>
    <row r="1" spans="1:20" ht="52.5" customHeight="1">
      <c r="A1" s="358" t="s">
        <v>188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20" s="4" customFormat="1" ht="23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54" t="s">
        <v>208</v>
      </c>
      <c r="M2" s="354"/>
      <c r="N2" s="354"/>
      <c r="O2" s="354"/>
      <c r="P2" s="354"/>
    </row>
    <row r="3" spans="1:20" s="5" customFormat="1" ht="18" customHeight="1">
      <c r="A3" s="355" t="s">
        <v>97</v>
      </c>
      <c r="B3" s="352" t="s">
        <v>15</v>
      </c>
      <c r="C3" s="352" t="s">
        <v>100</v>
      </c>
      <c r="D3" s="352"/>
      <c r="E3" s="352"/>
      <c r="F3" s="352"/>
      <c r="G3" s="352"/>
      <c r="H3" s="353" t="s">
        <v>16</v>
      </c>
      <c r="I3" s="353"/>
      <c r="J3" s="353"/>
      <c r="K3" s="353"/>
      <c r="L3" s="353"/>
      <c r="M3" s="353"/>
      <c r="N3" s="353"/>
      <c r="O3" s="353"/>
      <c r="P3" s="353"/>
    </row>
    <row r="4" spans="1:20" s="5" customFormat="1" ht="25.5" customHeight="1">
      <c r="A4" s="355"/>
      <c r="B4" s="355"/>
      <c r="C4" s="352"/>
      <c r="D4" s="352"/>
      <c r="E4" s="352"/>
      <c r="F4" s="352"/>
      <c r="G4" s="352"/>
      <c r="H4" s="356" t="s">
        <v>198</v>
      </c>
      <c r="I4" s="357"/>
      <c r="J4" s="357"/>
      <c r="K4" s="356" t="s">
        <v>101</v>
      </c>
      <c r="L4" s="357"/>
      <c r="M4" s="357"/>
      <c r="N4" s="356" t="s">
        <v>111</v>
      </c>
      <c r="O4" s="357"/>
      <c r="P4" s="357"/>
    </row>
    <row r="5" spans="1:20" s="5" customFormat="1" ht="16.5" customHeight="1">
      <c r="A5" s="355"/>
      <c r="B5" s="355"/>
      <c r="C5" s="352" t="s">
        <v>23</v>
      </c>
      <c r="D5" s="353" t="s">
        <v>16</v>
      </c>
      <c r="E5" s="353"/>
      <c r="F5" s="353"/>
      <c r="G5" s="353"/>
      <c r="H5" s="352" t="s">
        <v>23</v>
      </c>
      <c r="I5" s="353" t="s">
        <v>16</v>
      </c>
      <c r="J5" s="353"/>
      <c r="K5" s="352" t="s">
        <v>23</v>
      </c>
      <c r="L5" s="353" t="s">
        <v>16</v>
      </c>
      <c r="M5" s="353"/>
      <c r="N5" s="352" t="s">
        <v>23</v>
      </c>
      <c r="O5" s="353" t="s">
        <v>16</v>
      </c>
      <c r="P5" s="353"/>
    </row>
    <row r="6" spans="1:20" s="5" customFormat="1" ht="54.75" customHeight="1">
      <c r="A6" s="355"/>
      <c r="B6" s="355"/>
      <c r="C6" s="352"/>
      <c r="D6" s="261" t="s">
        <v>24</v>
      </c>
      <c r="E6" s="262" t="s">
        <v>17</v>
      </c>
      <c r="F6" s="261" t="s">
        <v>14</v>
      </c>
      <c r="G6" s="262" t="s">
        <v>17</v>
      </c>
      <c r="H6" s="352"/>
      <c r="I6" s="261" t="s">
        <v>24</v>
      </c>
      <c r="J6" s="261" t="s">
        <v>14</v>
      </c>
      <c r="K6" s="352"/>
      <c r="L6" s="261" t="s">
        <v>24</v>
      </c>
      <c r="M6" s="261" t="s">
        <v>14</v>
      </c>
      <c r="N6" s="352"/>
      <c r="O6" s="261" t="s">
        <v>24</v>
      </c>
      <c r="P6" s="261" t="s">
        <v>14</v>
      </c>
    </row>
    <row r="7" spans="1:20" s="6" customFormat="1" ht="8.25" customHeight="1">
      <c r="A7" s="42"/>
      <c r="B7" s="37"/>
      <c r="C7" s="37"/>
      <c r="D7" s="37"/>
      <c r="E7" s="38"/>
      <c r="F7" s="37"/>
      <c r="G7" s="38"/>
      <c r="H7" s="37"/>
      <c r="I7" s="37"/>
      <c r="J7" s="37"/>
      <c r="K7" s="37"/>
      <c r="L7" s="37"/>
      <c r="M7" s="37"/>
      <c r="N7" s="37"/>
      <c r="O7" s="37"/>
      <c r="P7" s="37"/>
    </row>
    <row r="8" spans="1:20" s="6" customFormat="1" ht="30.75" customHeight="1">
      <c r="A8" s="345" t="s">
        <v>135</v>
      </c>
      <c r="B8" s="346"/>
      <c r="C8" s="185">
        <f>SUM(C9:C22)</f>
        <v>148646</v>
      </c>
      <c r="D8" s="185">
        <f>SUM(D9:D22)</f>
        <v>56523</v>
      </c>
      <c r="E8" s="269">
        <f>+D8/C8*100</f>
        <v>38.025241177024611</v>
      </c>
      <c r="F8" s="185">
        <f t="shared" ref="F8" si="0">SUM(F9:F22)</f>
        <v>92123</v>
      </c>
      <c r="G8" s="269">
        <f t="shared" ref="G8:G22" si="1">+F8/C8*100</f>
        <v>61.974758822975396</v>
      </c>
      <c r="H8" s="185">
        <f>SUM(H9:H22)</f>
        <v>59748</v>
      </c>
      <c r="I8" s="185">
        <f t="shared" ref="I8:P8" si="2">SUM(I9:I22)</f>
        <v>23366</v>
      </c>
      <c r="J8" s="185">
        <f t="shared" si="2"/>
        <v>36382</v>
      </c>
      <c r="K8" s="185">
        <f t="shared" si="2"/>
        <v>48175</v>
      </c>
      <c r="L8" s="185">
        <f t="shared" si="2"/>
        <v>15637</v>
      </c>
      <c r="M8" s="185">
        <f t="shared" si="2"/>
        <v>32538</v>
      </c>
      <c r="N8" s="185">
        <f t="shared" si="2"/>
        <v>40723</v>
      </c>
      <c r="O8" s="185">
        <f t="shared" si="2"/>
        <v>17520</v>
      </c>
      <c r="P8" s="185">
        <f t="shared" si="2"/>
        <v>23203</v>
      </c>
      <c r="R8" s="101"/>
      <c r="S8" s="101"/>
      <c r="T8" s="101"/>
    </row>
    <row r="9" spans="1:20" s="43" customFormat="1" ht="31.5" customHeight="1">
      <c r="A9" s="106">
        <v>1</v>
      </c>
      <c r="B9" s="107" t="s">
        <v>1</v>
      </c>
      <c r="C9" s="108">
        <f t="shared" ref="C9:C22" si="3">+H9+K9+N9</f>
        <v>6252</v>
      </c>
      <c r="D9" s="109">
        <f t="shared" ref="D9:D22" si="4">+I9+L9+O9</f>
        <v>2235</v>
      </c>
      <c r="E9" s="263">
        <f t="shared" ref="E9:E22" si="5">+D9/C9*100</f>
        <v>35.748560460652591</v>
      </c>
      <c r="F9" s="109">
        <f t="shared" ref="F9:F22" si="6">+J9+M9+P9</f>
        <v>4017</v>
      </c>
      <c r="G9" s="266">
        <f t="shared" si="1"/>
        <v>64.251439539347416</v>
      </c>
      <c r="H9" s="115">
        <f>+I9+J9</f>
        <v>1447</v>
      </c>
      <c r="I9" s="313">
        <v>855</v>
      </c>
      <c r="J9" s="313">
        <v>592</v>
      </c>
      <c r="K9" s="115">
        <f t="shared" ref="K9:K22" si="7">+L9+M9</f>
        <v>3051</v>
      </c>
      <c r="L9" s="109">
        <v>728</v>
      </c>
      <c r="M9" s="116">
        <v>2323</v>
      </c>
      <c r="N9" s="115">
        <f>+O9+P9</f>
        <v>1754</v>
      </c>
      <c r="O9" s="109">
        <v>652</v>
      </c>
      <c r="P9" s="116">
        <v>1102</v>
      </c>
    </row>
    <row r="10" spans="1:20" s="43" customFormat="1" ht="31.5" customHeight="1">
      <c r="A10" s="110">
        <f>+A9+1</f>
        <v>2</v>
      </c>
      <c r="B10" s="103" t="s">
        <v>2</v>
      </c>
      <c r="C10" s="104">
        <f t="shared" si="3"/>
        <v>18895</v>
      </c>
      <c r="D10" s="105">
        <f t="shared" si="4"/>
        <v>8629</v>
      </c>
      <c r="E10" s="264">
        <f t="shared" si="5"/>
        <v>45.668166181529507</v>
      </c>
      <c r="F10" s="105">
        <f t="shared" si="6"/>
        <v>10266</v>
      </c>
      <c r="G10" s="267">
        <f t="shared" si="1"/>
        <v>54.3318338184705</v>
      </c>
      <c r="H10" s="117">
        <f t="shared" ref="H10:H22" si="8">+I10+J10</f>
        <v>9382</v>
      </c>
      <c r="I10" s="313">
        <v>4999</v>
      </c>
      <c r="J10" s="313">
        <v>4383</v>
      </c>
      <c r="K10" s="117">
        <f t="shared" si="7"/>
        <v>5947</v>
      </c>
      <c r="L10" s="105">
        <v>2206</v>
      </c>
      <c r="M10" s="118">
        <v>3741</v>
      </c>
      <c r="N10" s="117">
        <f t="shared" ref="N10:N22" si="9">+O10+P10</f>
        <v>3566</v>
      </c>
      <c r="O10" s="105">
        <v>1424</v>
      </c>
      <c r="P10" s="118">
        <v>2142</v>
      </c>
    </row>
    <row r="11" spans="1:20" s="43" customFormat="1" ht="31.5" customHeight="1">
      <c r="A11" s="110">
        <f t="shared" ref="A11:A22" si="10">+A10+1</f>
        <v>3</v>
      </c>
      <c r="B11" s="103" t="s">
        <v>12</v>
      </c>
      <c r="C11" s="104">
        <f t="shared" si="3"/>
        <v>11285</v>
      </c>
      <c r="D11" s="105">
        <f t="shared" si="4"/>
        <v>4249</v>
      </c>
      <c r="E11" s="264">
        <f t="shared" si="5"/>
        <v>37.6517501107665</v>
      </c>
      <c r="F11" s="105">
        <f t="shared" si="6"/>
        <v>7036</v>
      </c>
      <c r="G11" s="267">
        <f t="shared" si="1"/>
        <v>62.3482498892335</v>
      </c>
      <c r="H11" s="117">
        <f t="shared" si="8"/>
        <v>4041</v>
      </c>
      <c r="I11" s="313">
        <v>1077</v>
      </c>
      <c r="J11" s="313">
        <v>2964</v>
      </c>
      <c r="K11" s="117">
        <f t="shared" si="7"/>
        <v>3768</v>
      </c>
      <c r="L11" s="105">
        <v>1265</v>
      </c>
      <c r="M11" s="118">
        <v>2503</v>
      </c>
      <c r="N11" s="117">
        <f t="shared" si="9"/>
        <v>3476</v>
      </c>
      <c r="O11" s="105">
        <v>1907</v>
      </c>
      <c r="P11" s="118">
        <v>1569</v>
      </c>
    </row>
    <row r="12" spans="1:20" s="43" customFormat="1" ht="31.5" customHeight="1">
      <c r="A12" s="110">
        <f t="shared" si="10"/>
        <v>4</v>
      </c>
      <c r="B12" s="103" t="s">
        <v>3</v>
      </c>
      <c r="C12" s="104">
        <f t="shared" si="3"/>
        <v>6538</v>
      </c>
      <c r="D12" s="105">
        <f t="shared" si="4"/>
        <v>2041</v>
      </c>
      <c r="E12" s="264">
        <f t="shared" si="5"/>
        <v>31.217497705720405</v>
      </c>
      <c r="F12" s="105">
        <f t="shared" si="6"/>
        <v>4497</v>
      </c>
      <c r="G12" s="267">
        <f t="shared" si="1"/>
        <v>68.782502294279595</v>
      </c>
      <c r="H12" s="117">
        <f t="shared" si="8"/>
        <v>3267</v>
      </c>
      <c r="I12" s="313">
        <v>935</v>
      </c>
      <c r="J12" s="313">
        <v>2332</v>
      </c>
      <c r="K12" s="117">
        <f t="shared" si="7"/>
        <v>1979</v>
      </c>
      <c r="L12" s="105">
        <v>500</v>
      </c>
      <c r="M12" s="118">
        <v>1479</v>
      </c>
      <c r="N12" s="117">
        <f t="shared" si="9"/>
        <v>1292</v>
      </c>
      <c r="O12" s="105">
        <v>606</v>
      </c>
      <c r="P12" s="118">
        <v>686</v>
      </c>
    </row>
    <row r="13" spans="1:20" s="43" customFormat="1" ht="31.5" customHeight="1">
      <c r="A13" s="110">
        <f t="shared" si="10"/>
        <v>5</v>
      </c>
      <c r="B13" s="103" t="s">
        <v>4</v>
      </c>
      <c r="C13" s="104">
        <f t="shared" si="3"/>
        <v>7881</v>
      </c>
      <c r="D13" s="105">
        <f t="shared" si="4"/>
        <v>3083</v>
      </c>
      <c r="E13" s="264">
        <f t="shared" si="5"/>
        <v>39.119401091232078</v>
      </c>
      <c r="F13" s="105">
        <f t="shared" si="6"/>
        <v>4798</v>
      </c>
      <c r="G13" s="267">
        <f t="shared" si="1"/>
        <v>60.880598908767922</v>
      </c>
      <c r="H13" s="117">
        <f t="shared" si="8"/>
        <v>3386</v>
      </c>
      <c r="I13" s="313">
        <v>1120</v>
      </c>
      <c r="J13" s="313">
        <v>2266</v>
      </c>
      <c r="K13" s="117">
        <f t="shared" si="7"/>
        <v>2483</v>
      </c>
      <c r="L13" s="105">
        <v>906</v>
      </c>
      <c r="M13" s="118">
        <v>1577</v>
      </c>
      <c r="N13" s="117">
        <f t="shared" si="9"/>
        <v>2012</v>
      </c>
      <c r="O13" s="105">
        <v>1057</v>
      </c>
      <c r="P13" s="118">
        <v>955</v>
      </c>
    </row>
    <row r="14" spans="1:20" s="43" customFormat="1" ht="31.5" customHeight="1">
      <c r="A14" s="110">
        <f t="shared" si="10"/>
        <v>6</v>
      </c>
      <c r="B14" s="103" t="s">
        <v>5</v>
      </c>
      <c r="C14" s="104">
        <f t="shared" si="3"/>
        <v>10378</v>
      </c>
      <c r="D14" s="105">
        <f t="shared" si="4"/>
        <v>3045</v>
      </c>
      <c r="E14" s="264">
        <f t="shared" si="5"/>
        <v>29.340913470803624</v>
      </c>
      <c r="F14" s="105">
        <f t="shared" si="6"/>
        <v>7333</v>
      </c>
      <c r="G14" s="267">
        <f t="shared" si="1"/>
        <v>70.659086529196387</v>
      </c>
      <c r="H14" s="117">
        <f t="shared" si="8"/>
        <v>4030</v>
      </c>
      <c r="I14" s="313">
        <v>864</v>
      </c>
      <c r="J14" s="313">
        <v>3166</v>
      </c>
      <c r="K14" s="117">
        <f t="shared" si="7"/>
        <v>2789</v>
      </c>
      <c r="L14" s="105">
        <v>1132</v>
      </c>
      <c r="M14" s="118">
        <v>1657</v>
      </c>
      <c r="N14" s="117">
        <f t="shared" si="9"/>
        <v>3559</v>
      </c>
      <c r="O14" s="105">
        <v>1049</v>
      </c>
      <c r="P14" s="118">
        <v>2510</v>
      </c>
    </row>
    <row r="15" spans="1:20" s="43" customFormat="1" ht="31.5" customHeight="1">
      <c r="A15" s="110">
        <f t="shared" si="10"/>
        <v>7</v>
      </c>
      <c r="B15" s="103" t="s">
        <v>6</v>
      </c>
      <c r="C15" s="104">
        <f t="shared" si="3"/>
        <v>12578</v>
      </c>
      <c r="D15" s="105">
        <f t="shared" si="4"/>
        <v>5439</v>
      </c>
      <c r="E15" s="264">
        <f t="shared" si="5"/>
        <v>43.242168866274447</v>
      </c>
      <c r="F15" s="105">
        <f t="shared" si="6"/>
        <v>7139</v>
      </c>
      <c r="G15" s="267">
        <f t="shared" si="1"/>
        <v>56.757831133725553</v>
      </c>
      <c r="H15" s="117">
        <f t="shared" si="8"/>
        <v>5907</v>
      </c>
      <c r="I15" s="313">
        <v>2822</v>
      </c>
      <c r="J15" s="313">
        <v>3085</v>
      </c>
      <c r="K15" s="117">
        <f t="shared" si="7"/>
        <v>3177</v>
      </c>
      <c r="L15" s="105">
        <v>1232</v>
      </c>
      <c r="M15" s="118">
        <v>1945</v>
      </c>
      <c r="N15" s="117">
        <f t="shared" si="9"/>
        <v>3494</v>
      </c>
      <c r="O15" s="105">
        <v>1385</v>
      </c>
      <c r="P15" s="118">
        <v>2109</v>
      </c>
    </row>
    <row r="16" spans="1:20" s="43" customFormat="1" ht="31.5" customHeight="1">
      <c r="A16" s="110">
        <f t="shared" si="10"/>
        <v>8</v>
      </c>
      <c r="B16" s="103" t="s">
        <v>10</v>
      </c>
      <c r="C16" s="104">
        <f t="shared" si="3"/>
        <v>9012</v>
      </c>
      <c r="D16" s="105">
        <f t="shared" si="4"/>
        <v>3535</v>
      </c>
      <c r="E16" s="264">
        <f t="shared" si="5"/>
        <v>39.225477141588996</v>
      </c>
      <c r="F16" s="105">
        <f t="shared" si="6"/>
        <v>5477</v>
      </c>
      <c r="G16" s="267">
        <f t="shared" si="1"/>
        <v>60.774522858411004</v>
      </c>
      <c r="H16" s="117">
        <f t="shared" si="8"/>
        <v>3317</v>
      </c>
      <c r="I16" s="313">
        <v>1453</v>
      </c>
      <c r="J16" s="313">
        <v>1864</v>
      </c>
      <c r="K16" s="117">
        <f t="shared" si="7"/>
        <v>2945</v>
      </c>
      <c r="L16" s="105">
        <v>978</v>
      </c>
      <c r="M16" s="118">
        <v>1967</v>
      </c>
      <c r="N16" s="117">
        <f t="shared" si="9"/>
        <v>2750</v>
      </c>
      <c r="O16" s="105">
        <v>1104</v>
      </c>
      <c r="P16" s="118">
        <v>1646</v>
      </c>
    </row>
    <row r="17" spans="1:17" s="43" customFormat="1" ht="31.5" customHeight="1">
      <c r="A17" s="110">
        <f>+A16+1</f>
        <v>9</v>
      </c>
      <c r="B17" s="103" t="s">
        <v>11</v>
      </c>
      <c r="C17" s="104">
        <f t="shared" si="3"/>
        <v>9537</v>
      </c>
      <c r="D17" s="105">
        <f t="shared" si="4"/>
        <v>3518</v>
      </c>
      <c r="E17" s="264">
        <f t="shared" si="5"/>
        <v>36.887910244311627</v>
      </c>
      <c r="F17" s="105">
        <f t="shared" si="6"/>
        <v>6019</v>
      </c>
      <c r="G17" s="267">
        <f t="shared" si="1"/>
        <v>63.112089755688373</v>
      </c>
      <c r="H17" s="117">
        <f t="shared" si="8"/>
        <v>5003</v>
      </c>
      <c r="I17" s="313">
        <v>1696</v>
      </c>
      <c r="J17" s="313">
        <v>3307</v>
      </c>
      <c r="K17" s="117">
        <f t="shared" si="7"/>
        <v>2524</v>
      </c>
      <c r="L17" s="105">
        <v>962</v>
      </c>
      <c r="M17" s="118">
        <v>1562</v>
      </c>
      <c r="N17" s="117">
        <f t="shared" si="9"/>
        <v>2010</v>
      </c>
      <c r="O17" s="105">
        <v>860</v>
      </c>
      <c r="P17" s="118">
        <v>1150</v>
      </c>
    </row>
    <row r="18" spans="1:17" s="43" customFormat="1" ht="31.5" customHeight="1">
      <c r="A18" s="110">
        <f t="shared" si="10"/>
        <v>10</v>
      </c>
      <c r="B18" s="103" t="s">
        <v>7</v>
      </c>
      <c r="C18" s="104">
        <f t="shared" si="3"/>
        <v>4824</v>
      </c>
      <c r="D18" s="105">
        <f t="shared" si="4"/>
        <v>1690</v>
      </c>
      <c r="E18" s="264">
        <f t="shared" si="5"/>
        <v>35.033167495854059</v>
      </c>
      <c r="F18" s="105">
        <f t="shared" si="6"/>
        <v>3134</v>
      </c>
      <c r="G18" s="267">
        <f t="shared" si="1"/>
        <v>64.966832504145927</v>
      </c>
      <c r="H18" s="117">
        <f t="shared" si="8"/>
        <v>1573</v>
      </c>
      <c r="I18" s="313">
        <v>828</v>
      </c>
      <c r="J18" s="313">
        <v>745</v>
      </c>
      <c r="K18" s="117">
        <f t="shared" si="7"/>
        <v>1881</v>
      </c>
      <c r="L18" s="105">
        <v>452</v>
      </c>
      <c r="M18" s="118">
        <v>1429</v>
      </c>
      <c r="N18" s="117">
        <f t="shared" si="9"/>
        <v>1370</v>
      </c>
      <c r="O18" s="105">
        <v>410</v>
      </c>
      <c r="P18" s="118">
        <v>960</v>
      </c>
    </row>
    <row r="19" spans="1:17" s="43" customFormat="1" ht="31.5" customHeight="1">
      <c r="A19" s="110">
        <f t="shared" si="10"/>
        <v>11</v>
      </c>
      <c r="B19" s="103" t="s">
        <v>21</v>
      </c>
      <c r="C19" s="104">
        <f t="shared" si="3"/>
        <v>7765</v>
      </c>
      <c r="D19" s="105">
        <f t="shared" si="4"/>
        <v>3204</v>
      </c>
      <c r="E19" s="264">
        <f t="shared" si="5"/>
        <v>41.262073406310371</v>
      </c>
      <c r="F19" s="105">
        <f t="shared" si="6"/>
        <v>4561</v>
      </c>
      <c r="G19" s="267">
        <f t="shared" si="1"/>
        <v>58.737926593689636</v>
      </c>
      <c r="H19" s="117">
        <f t="shared" si="8"/>
        <v>2339</v>
      </c>
      <c r="I19" s="313">
        <v>1226</v>
      </c>
      <c r="J19" s="313">
        <v>1113</v>
      </c>
      <c r="K19" s="117">
        <f t="shared" si="7"/>
        <v>3079</v>
      </c>
      <c r="L19" s="105">
        <v>1074</v>
      </c>
      <c r="M19" s="118">
        <v>2005</v>
      </c>
      <c r="N19" s="117">
        <f t="shared" si="9"/>
        <v>2347</v>
      </c>
      <c r="O19" s="105">
        <v>904</v>
      </c>
      <c r="P19" s="118">
        <v>1443</v>
      </c>
    </row>
    <row r="20" spans="1:17" s="43" customFormat="1" ht="31.5" customHeight="1">
      <c r="A20" s="110">
        <f t="shared" si="10"/>
        <v>12</v>
      </c>
      <c r="B20" s="103" t="s">
        <v>8</v>
      </c>
      <c r="C20" s="104">
        <f t="shared" si="3"/>
        <v>26573</v>
      </c>
      <c r="D20" s="105">
        <f t="shared" si="4"/>
        <v>9853</v>
      </c>
      <c r="E20" s="264">
        <f t="shared" si="5"/>
        <v>37.078989952207124</v>
      </c>
      <c r="F20" s="105">
        <f t="shared" si="6"/>
        <v>16720</v>
      </c>
      <c r="G20" s="267">
        <f t="shared" si="1"/>
        <v>62.921010047792869</v>
      </c>
      <c r="H20" s="117">
        <f t="shared" si="8"/>
        <v>9947</v>
      </c>
      <c r="I20" s="313">
        <v>3852</v>
      </c>
      <c r="J20" s="313">
        <v>6095</v>
      </c>
      <c r="K20" s="117">
        <f t="shared" si="7"/>
        <v>8334</v>
      </c>
      <c r="L20" s="105">
        <v>2037</v>
      </c>
      <c r="M20" s="118">
        <v>6297</v>
      </c>
      <c r="N20" s="117">
        <f t="shared" si="9"/>
        <v>8292</v>
      </c>
      <c r="O20" s="105">
        <v>3964</v>
      </c>
      <c r="P20" s="118">
        <v>4328</v>
      </c>
    </row>
    <row r="21" spans="1:17" s="43" customFormat="1" ht="31.5" customHeight="1">
      <c r="A21" s="110">
        <f t="shared" si="10"/>
        <v>13</v>
      </c>
      <c r="B21" s="103" t="s">
        <v>9</v>
      </c>
      <c r="C21" s="104">
        <f t="shared" si="3"/>
        <v>7075</v>
      </c>
      <c r="D21" s="105">
        <f t="shared" si="4"/>
        <v>3096</v>
      </c>
      <c r="E21" s="264">
        <f t="shared" si="5"/>
        <v>43.759717314487631</v>
      </c>
      <c r="F21" s="105">
        <f t="shared" si="6"/>
        <v>3979</v>
      </c>
      <c r="G21" s="267">
        <f t="shared" si="1"/>
        <v>56.240282685512369</v>
      </c>
      <c r="H21" s="117">
        <f t="shared" si="8"/>
        <v>2742</v>
      </c>
      <c r="I21" s="313">
        <v>1104</v>
      </c>
      <c r="J21" s="313">
        <v>1638</v>
      </c>
      <c r="K21" s="117">
        <f t="shared" si="7"/>
        <v>2927</v>
      </c>
      <c r="L21" s="105">
        <v>1159</v>
      </c>
      <c r="M21" s="118">
        <v>1768</v>
      </c>
      <c r="N21" s="117">
        <f t="shared" si="9"/>
        <v>1406</v>
      </c>
      <c r="O21" s="105">
        <v>833</v>
      </c>
      <c r="P21" s="118">
        <v>573</v>
      </c>
    </row>
    <row r="22" spans="1:17" s="43" customFormat="1" ht="31.5" customHeight="1">
      <c r="A22" s="111">
        <f t="shared" si="10"/>
        <v>14</v>
      </c>
      <c r="B22" s="112" t="s">
        <v>22</v>
      </c>
      <c r="C22" s="113">
        <f t="shared" si="3"/>
        <v>10053</v>
      </c>
      <c r="D22" s="114">
        <f t="shared" si="4"/>
        <v>2906</v>
      </c>
      <c r="E22" s="265">
        <f t="shared" si="5"/>
        <v>28.906793991843234</v>
      </c>
      <c r="F22" s="114">
        <f t="shared" si="6"/>
        <v>7147</v>
      </c>
      <c r="G22" s="268">
        <f t="shared" si="1"/>
        <v>71.09320600815677</v>
      </c>
      <c r="H22" s="119">
        <f t="shared" si="8"/>
        <v>3367</v>
      </c>
      <c r="I22" s="314">
        <v>535</v>
      </c>
      <c r="J22" s="313">
        <v>2832</v>
      </c>
      <c r="K22" s="119">
        <f t="shared" si="7"/>
        <v>3291</v>
      </c>
      <c r="L22" s="114">
        <v>1006</v>
      </c>
      <c r="M22" s="120">
        <v>2285</v>
      </c>
      <c r="N22" s="119">
        <f t="shared" si="9"/>
        <v>3395</v>
      </c>
      <c r="O22" s="114">
        <v>1365</v>
      </c>
      <c r="P22" s="120">
        <v>2030</v>
      </c>
    </row>
    <row r="23" spans="1:17" ht="22.5" customHeight="1">
      <c r="A23" s="52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53"/>
    </row>
    <row r="24" spans="1:17" ht="22.5" customHeight="1">
      <c r="A24" s="52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</row>
    <row r="25" spans="1:17" ht="22.5" customHeight="1">
      <c r="A25" s="52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</row>
    <row r="26" spans="1:17" ht="22.5" customHeight="1">
      <c r="A26" s="52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</sheetData>
  <mergeCells count="22">
    <mergeCell ref="L2:P2"/>
    <mergeCell ref="A3:A6"/>
    <mergeCell ref="B3:B6"/>
    <mergeCell ref="H4:J4"/>
    <mergeCell ref="A1:P1"/>
    <mergeCell ref="H3:P3"/>
    <mergeCell ref="C3:G4"/>
    <mergeCell ref="K4:M4"/>
    <mergeCell ref="N4:P4"/>
    <mergeCell ref="B23:P23"/>
    <mergeCell ref="B24:P24"/>
    <mergeCell ref="B25:P25"/>
    <mergeCell ref="B26:P26"/>
    <mergeCell ref="H5:H6"/>
    <mergeCell ref="I5:J5"/>
    <mergeCell ref="O5:P5"/>
    <mergeCell ref="D5:G5"/>
    <mergeCell ref="K5:K6"/>
    <mergeCell ref="L5:M5"/>
    <mergeCell ref="N5:N6"/>
    <mergeCell ref="C5:C6"/>
    <mergeCell ref="A8:B8"/>
  </mergeCells>
  <printOptions horizontalCentered="1"/>
  <pageMargins left="0.23622047244094491" right="0.11811023622047245" top="0.35433070866141736" bottom="0.55118110236220474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106"/>
  <sheetViews>
    <sheetView view="pageBreakPreview" topLeftCell="A2" zoomScale="70" zoomScaleNormal="80" zoomScaleSheetLayoutView="70" workbookViewId="0">
      <pane ySplit="10" topLeftCell="A12" activePane="bottomLeft" state="frozen"/>
      <selection activeCell="A2" sqref="A2"/>
      <selection pane="bottomLeft" activeCell="I12" sqref="I12:J25"/>
    </sheetView>
  </sheetViews>
  <sheetFormatPr defaultColWidth="7.109375" defaultRowHeight="18"/>
  <cols>
    <col min="1" max="1" width="3.44140625" style="9" bestFit="1" customWidth="1"/>
    <col min="2" max="2" width="17.21875" style="10" customWidth="1"/>
    <col min="3" max="3" width="6.5546875" style="10" bestFit="1" customWidth="1"/>
    <col min="4" max="4" width="9.44140625" style="10" bestFit="1" customWidth="1"/>
    <col min="5" max="5" width="6.5546875" style="10" bestFit="1" customWidth="1"/>
    <col min="6" max="6" width="9.44140625" style="10" bestFit="1" customWidth="1"/>
    <col min="7" max="7" width="7.6640625" style="10" bestFit="1" customWidth="1"/>
    <col min="8" max="8" width="9.44140625" style="10" bestFit="1" customWidth="1"/>
    <col min="9" max="9" width="7.6640625" style="10" bestFit="1" customWidth="1"/>
    <col min="10" max="10" width="9.44140625" style="10" bestFit="1" customWidth="1"/>
    <col min="11" max="11" width="12.21875" style="10" bestFit="1" customWidth="1"/>
    <col min="12" max="12" width="7.109375" style="1"/>
    <col min="13" max="13" width="10.21875" style="1" bestFit="1" customWidth="1"/>
    <col min="14" max="16384" width="7.109375" style="1"/>
  </cols>
  <sheetData>
    <row r="2" spans="1:13" ht="44.25" customHeight="1">
      <c r="A2" s="359" t="s">
        <v>189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3" ht="15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s="4" customFormat="1" ht="21" customHeight="1">
      <c r="A4" s="364" t="s">
        <v>105</v>
      </c>
      <c r="B4" s="364"/>
      <c r="C4" s="94"/>
      <c r="D4" s="94"/>
      <c r="E4" s="54"/>
      <c r="F4" s="54"/>
      <c r="G4" s="54"/>
      <c r="H4" s="54"/>
      <c r="I4" s="354" t="s">
        <v>204</v>
      </c>
      <c r="J4" s="354"/>
      <c r="K4" s="354"/>
    </row>
    <row r="5" spans="1:13" s="5" customFormat="1" ht="27.75" customHeight="1">
      <c r="A5" s="365" t="s">
        <v>97</v>
      </c>
      <c r="B5" s="360" t="s">
        <v>102</v>
      </c>
      <c r="C5" s="360" t="s">
        <v>115</v>
      </c>
      <c r="D5" s="360"/>
      <c r="E5" s="360"/>
      <c r="F5" s="360"/>
      <c r="G5" s="360" t="s">
        <v>200</v>
      </c>
      <c r="H5" s="360"/>
      <c r="I5" s="360"/>
      <c r="J5" s="360"/>
      <c r="K5" s="360"/>
    </row>
    <row r="6" spans="1:13" s="5" customFormat="1" ht="22.5" customHeight="1">
      <c r="A6" s="365"/>
      <c r="B6" s="365"/>
      <c r="C6" s="360"/>
      <c r="D6" s="360"/>
      <c r="E6" s="360"/>
      <c r="F6" s="360"/>
      <c r="G6" s="360"/>
      <c r="H6" s="360"/>
      <c r="I6" s="360"/>
      <c r="J6" s="360"/>
      <c r="K6" s="360"/>
    </row>
    <row r="7" spans="1:13" s="5" customFormat="1" ht="22.5" customHeight="1">
      <c r="A7" s="365"/>
      <c r="B7" s="365"/>
      <c r="C7" s="362" t="s">
        <v>113</v>
      </c>
      <c r="D7" s="362"/>
      <c r="E7" s="361" t="s">
        <v>114</v>
      </c>
      <c r="F7" s="361"/>
      <c r="G7" s="366" t="s">
        <v>116</v>
      </c>
      <c r="H7" s="367"/>
      <c r="I7" s="367"/>
      <c r="J7" s="367"/>
      <c r="K7" s="368"/>
    </row>
    <row r="8" spans="1:13" s="5" customFormat="1" ht="22.5" customHeight="1">
      <c r="A8" s="365"/>
      <c r="B8" s="365"/>
      <c r="C8" s="362"/>
      <c r="D8" s="362"/>
      <c r="E8" s="361"/>
      <c r="F8" s="361"/>
      <c r="G8" s="369" t="s">
        <v>117</v>
      </c>
      <c r="H8" s="370"/>
      <c r="I8" s="360" t="s">
        <v>118</v>
      </c>
      <c r="J8" s="360"/>
      <c r="K8" s="360"/>
    </row>
    <row r="9" spans="1:13" s="5" customFormat="1" ht="36" customHeight="1">
      <c r="A9" s="365"/>
      <c r="B9" s="365"/>
      <c r="C9" s="270" t="s">
        <v>103</v>
      </c>
      <c r="D9" s="270" t="s">
        <v>104</v>
      </c>
      <c r="E9" s="270" t="s">
        <v>103</v>
      </c>
      <c r="F9" s="270" t="s">
        <v>104</v>
      </c>
      <c r="G9" s="322" t="s">
        <v>103</v>
      </c>
      <c r="H9" s="322" t="s">
        <v>104</v>
      </c>
      <c r="I9" s="270" t="s">
        <v>103</v>
      </c>
      <c r="J9" s="270" t="s">
        <v>104</v>
      </c>
      <c r="K9" s="270" t="s">
        <v>17</v>
      </c>
    </row>
    <row r="10" spans="1:13" s="6" customFormat="1" ht="7.5" customHeight="1">
      <c r="A10" s="12"/>
      <c r="B10" s="12"/>
      <c r="C10" s="12"/>
      <c r="D10" s="12"/>
      <c r="E10" s="13"/>
      <c r="F10" s="12"/>
      <c r="G10" s="13"/>
      <c r="H10" s="12"/>
      <c r="I10" s="13"/>
      <c r="J10" s="13"/>
      <c r="K10" s="13"/>
    </row>
    <row r="11" spans="1:13" s="6" customFormat="1" ht="38.25" customHeight="1" thickBot="1">
      <c r="A11" s="363" t="s">
        <v>96</v>
      </c>
      <c r="B11" s="363"/>
      <c r="C11" s="271">
        <f>SUM(C12:C25)</f>
        <v>7482</v>
      </c>
      <c r="D11" s="271">
        <f>SUM(D12:D25)</f>
        <v>222490.18569273001</v>
      </c>
      <c r="E11" s="271">
        <v>4947</v>
      </c>
      <c r="F11" s="271">
        <v>179858.77200576995</v>
      </c>
      <c r="G11" s="271">
        <f>SUM(G12:G25)</f>
        <v>14675</v>
      </c>
      <c r="H11" s="271">
        <f>SUM(H12:H25)</f>
        <v>516282.25</v>
      </c>
      <c r="I11" s="271">
        <f>SUM(I12:I25)</f>
        <v>14800</v>
      </c>
      <c r="J11" s="271">
        <f>SUM(J12:J25)</f>
        <v>457170.250895</v>
      </c>
      <c r="K11" s="272">
        <f>+J11/H11%</f>
        <v>88.550449079936413</v>
      </c>
      <c r="M11" s="102"/>
    </row>
    <row r="12" spans="1:13" s="11" customFormat="1" ht="36" customHeight="1">
      <c r="A12" s="126">
        <v>1</v>
      </c>
      <c r="B12" s="127" t="s">
        <v>1</v>
      </c>
      <c r="C12" s="132">
        <v>332</v>
      </c>
      <c r="D12" s="133">
        <v>9632.402</v>
      </c>
      <c r="E12" s="133">
        <v>352</v>
      </c>
      <c r="F12" s="133">
        <v>12724.107</v>
      </c>
      <c r="G12" s="132">
        <v>425</v>
      </c>
      <c r="H12" s="315">
        <v>22254.45</v>
      </c>
      <c r="I12" s="137">
        <v>659</v>
      </c>
      <c r="J12" s="138">
        <v>21768.325000000004</v>
      </c>
      <c r="K12" s="272">
        <f t="shared" ref="K12:K25" si="0">+J12/H12%</f>
        <v>97.815605418242214</v>
      </c>
    </row>
    <row r="13" spans="1:13" s="11" customFormat="1" ht="36" customHeight="1">
      <c r="A13" s="128">
        <f>+A12+1</f>
        <v>2</v>
      </c>
      <c r="B13" s="129" t="s">
        <v>2</v>
      </c>
      <c r="C13" s="134">
        <v>805</v>
      </c>
      <c r="D13" s="124">
        <v>21584.3</v>
      </c>
      <c r="E13" s="124">
        <v>529</v>
      </c>
      <c r="F13" s="124">
        <v>16715.270999999997</v>
      </c>
      <c r="G13" s="134">
        <v>2928</v>
      </c>
      <c r="H13" s="316">
        <v>97116</v>
      </c>
      <c r="I13" s="139">
        <v>2957</v>
      </c>
      <c r="J13" s="125">
        <v>81006</v>
      </c>
      <c r="K13" s="272">
        <f t="shared" si="0"/>
        <v>83.411590263190419</v>
      </c>
    </row>
    <row r="14" spans="1:13" s="11" customFormat="1" ht="36" customHeight="1">
      <c r="A14" s="128">
        <f t="shared" ref="A14:A25" si="1">+A13+1</f>
        <v>3</v>
      </c>
      <c r="B14" s="129" t="s">
        <v>12</v>
      </c>
      <c r="C14" s="134">
        <v>567</v>
      </c>
      <c r="D14" s="124">
        <v>20391.526000000002</v>
      </c>
      <c r="E14" s="124">
        <v>534</v>
      </c>
      <c r="F14" s="124">
        <v>24827.189048</v>
      </c>
      <c r="G14" s="134">
        <v>724</v>
      </c>
      <c r="H14" s="316">
        <v>29833</v>
      </c>
      <c r="I14" s="139">
        <v>596</v>
      </c>
      <c r="J14" s="125">
        <v>20545.896000000001</v>
      </c>
      <c r="K14" s="272">
        <f t="shared" si="0"/>
        <v>68.869694633459602</v>
      </c>
    </row>
    <row r="15" spans="1:13" s="11" customFormat="1" ht="36" customHeight="1">
      <c r="A15" s="128">
        <f t="shared" si="1"/>
        <v>4</v>
      </c>
      <c r="B15" s="129" t="s">
        <v>3</v>
      </c>
      <c r="C15" s="134">
        <v>457</v>
      </c>
      <c r="D15" s="124">
        <v>14178.1355</v>
      </c>
      <c r="E15" s="124">
        <v>259</v>
      </c>
      <c r="F15" s="124">
        <v>10255.7435</v>
      </c>
      <c r="G15" s="134">
        <v>588</v>
      </c>
      <c r="H15" s="316">
        <v>20080</v>
      </c>
      <c r="I15" s="139">
        <v>579</v>
      </c>
      <c r="J15" s="125">
        <v>17974.939999999999</v>
      </c>
      <c r="K15" s="272">
        <f t="shared" si="0"/>
        <v>89.516633466135445</v>
      </c>
    </row>
    <row r="16" spans="1:13" s="11" customFormat="1" ht="36" customHeight="1">
      <c r="A16" s="128">
        <f t="shared" si="1"/>
        <v>5</v>
      </c>
      <c r="B16" s="129" t="s">
        <v>4</v>
      </c>
      <c r="C16" s="134">
        <v>730</v>
      </c>
      <c r="D16" s="124">
        <v>23494.15</v>
      </c>
      <c r="E16" s="124">
        <v>211</v>
      </c>
      <c r="F16" s="124">
        <v>8598</v>
      </c>
      <c r="G16" s="134">
        <v>452</v>
      </c>
      <c r="H16" s="316">
        <v>19860.8</v>
      </c>
      <c r="I16" s="139">
        <v>756</v>
      </c>
      <c r="J16" s="125">
        <v>26825</v>
      </c>
      <c r="K16" s="272">
        <f t="shared" si="0"/>
        <v>135.06505276726014</v>
      </c>
    </row>
    <row r="17" spans="1:11" s="11" customFormat="1" ht="36" customHeight="1">
      <c r="A17" s="128">
        <f t="shared" si="1"/>
        <v>6</v>
      </c>
      <c r="B17" s="129" t="s">
        <v>5</v>
      </c>
      <c r="C17" s="134">
        <v>574</v>
      </c>
      <c r="D17" s="124">
        <v>15352.480000000001</v>
      </c>
      <c r="E17" s="124">
        <v>378</v>
      </c>
      <c r="F17" s="124">
        <v>12039.649000000001</v>
      </c>
      <c r="G17" s="134">
        <v>763</v>
      </c>
      <c r="H17" s="317">
        <v>24936</v>
      </c>
      <c r="I17" s="139">
        <v>594</v>
      </c>
      <c r="J17" s="125">
        <v>17223.900000000001</v>
      </c>
      <c r="K17" s="272">
        <f t="shared" si="0"/>
        <v>69.072425409047156</v>
      </c>
    </row>
    <row r="18" spans="1:11" s="11" customFormat="1" ht="36" customHeight="1">
      <c r="A18" s="128">
        <f t="shared" si="1"/>
        <v>7</v>
      </c>
      <c r="B18" s="129" t="s">
        <v>6</v>
      </c>
      <c r="C18" s="134">
        <v>680</v>
      </c>
      <c r="D18" s="124">
        <v>20089.827000000001</v>
      </c>
      <c r="E18" s="124">
        <v>333</v>
      </c>
      <c r="F18" s="124">
        <v>13062.099999999999</v>
      </c>
      <c r="G18" s="134">
        <v>1401</v>
      </c>
      <c r="H18" s="317">
        <v>55050</v>
      </c>
      <c r="I18" s="139">
        <v>1802</v>
      </c>
      <c r="J18" s="125">
        <v>54721</v>
      </c>
      <c r="K18" s="272">
        <f t="shared" si="0"/>
        <v>99.402361489554949</v>
      </c>
    </row>
    <row r="19" spans="1:11" s="11" customFormat="1" ht="36" customHeight="1">
      <c r="A19" s="128">
        <f t="shared" si="1"/>
        <v>8</v>
      </c>
      <c r="B19" s="129" t="s">
        <v>10</v>
      </c>
      <c r="C19" s="134">
        <v>737</v>
      </c>
      <c r="D19" s="124">
        <v>21890.495575000001</v>
      </c>
      <c r="E19" s="124">
        <v>402</v>
      </c>
      <c r="F19" s="124">
        <v>14640.879575000003</v>
      </c>
      <c r="G19" s="134">
        <v>632</v>
      </c>
      <c r="H19" s="317">
        <v>23621</v>
      </c>
      <c r="I19" s="139">
        <v>1035</v>
      </c>
      <c r="J19" s="125">
        <v>33810.300000000003</v>
      </c>
      <c r="K19" s="272">
        <f t="shared" si="0"/>
        <v>143.13661572329707</v>
      </c>
    </row>
    <row r="20" spans="1:11" s="11" customFormat="1" ht="36" customHeight="1">
      <c r="A20" s="128">
        <f>+A19+1</f>
        <v>9</v>
      </c>
      <c r="B20" s="129" t="s">
        <v>11</v>
      </c>
      <c r="C20" s="134">
        <v>425</v>
      </c>
      <c r="D20" s="124">
        <v>12098.62</v>
      </c>
      <c r="E20" s="124">
        <v>303</v>
      </c>
      <c r="F20" s="124">
        <v>12426.2</v>
      </c>
      <c r="G20" s="134">
        <v>2116</v>
      </c>
      <c r="H20" s="317">
        <v>56316</v>
      </c>
      <c r="I20" s="139">
        <v>1173</v>
      </c>
      <c r="J20" s="125">
        <v>37625.989000000001</v>
      </c>
      <c r="K20" s="272">
        <f t="shared" si="0"/>
        <v>66.812254066339946</v>
      </c>
    </row>
    <row r="21" spans="1:11" s="11" customFormat="1" ht="36" customHeight="1">
      <c r="A21" s="128">
        <f t="shared" si="1"/>
        <v>10</v>
      </c>
      <c r="B21" s="129" t="s">
        <v>7</v>
      </c>
      <c r="C21" s="134">
        <v>340</v>
      </c>
      <c r="D21" s="124">
        <v>9239.114999999998</v>
      </c>
      <c r="E21" s="124">
        <v>222</v>
      </c>
      <c r="F21" s="124">
        <v>8589.1650000000009</v>
      </c>
      <c r="G21" s="134">
        <v>280</v>
      </c>
      <c r="H21" s="317">
        <v>20708</v>
      </c>
      <c r="I21" s="139">
        <v>535</v>
      </c>
      <c r="J21" s="124">
        <v>17192.849999999999</v>
      </c>
      <c r="K21" s="272">
        <f t="shared" si="0"/>
        <v>83.025159358701941</v>
      </c>
    </row>
    <row r="22" spans="1:11" s="11" customFormat="1" ht="36" customHeight="1">
      <c r="A22" s="128">
        <f t="shared" si="1"/>
        <v>11</v>
      </c>
      <c r="B22" s="129" t="s">
        <v>21</v>
      </c>
      <c r="C22" s="134">
        <v>450</v>
      </c>
      <c r="D22" s="124">
        <v>12181.40961773</v>
      </c>
      <c r="E22" s="124">
        <v>357</v>
      </c>
      <c r="F22" s="124">
        <v>11072.26688227</v>
      </c>
      <c r="G22" s="134">
        <v>832</v>
      </c>
      <c r="H22" s="317">
        <v>27615</v>
      </c>
      <c r="I22" s="139">
        <v>788</v>
      </c>
      <c r="J22" s="124">
        <v>24823.776270000002</v>
      </c>
      <c r="K22" s="272">
        <f t="shared" si="0"/>
        <v>89.892363824008712</v>
      </c>
    </row>
    <row r="23" spans="1:11" s="11" customFormat="1" ht="36" customHeight="1">
      <c r="A23" s="128">
        <f t="shared" si="1"/>
        <v>12</v>
      </c>
      <c r="B23" s="129" t="s">
        <v>8</v>
      </c>
      <c r="C23" s="134">
        <v>816</v>
      </c>
      <c r="D23" s="124">
        <v>23318.799000000003</v>
      </c>
      <c r="E23" s="124">
        <v>489</v>
      </c>
      <c r="F23" s="124">
        <v>16143.338000000002</v>
      </c>
      <c r="G23" s="134">
        <v>2445</v>
      </c>
      <c r="H23" s="317">
        <v>81114</v>
      </c>
      <c r="I23" s="139">
        <v>2445</v>
      </c>
      <c r="J23" s="124">
        <v>75801.954625000028</v>
      </c>
      <c r="K23" s="272">
        <f t="shared" si="0"/>
        <v>93.451136209532294</v>
      </c>
    </row>
    <row r="24" spans="1:11" s="11" customFormat="1" ht="36" customHeight="1">
      <c r="A24" s="128">
        <f t="shared" si="1"/>
        <v>13</v>
      </c>
      <c r="B24" s="129" t="s">
        <v>9</v>
      </c>
      <c r="C24" s="134">
        <v>330</v>
      </c>
      <c r="D24" s="124">
        <v>11514.023999999999</v>
      </c>
      <c r="E24" s="124">
        <v>493</v>
      </c>
      <c r="F24" s="124">
        <v>15704.44</v>
      </c>
      <c r="G24" s="134">
        <v>820</v>
      </c>
      <c r="H24" s="317">
        <v>30413</v>
      </c>
      <c r="I24" s="139">
        <v>715</v>
      </c>
      <c r="J24" s="124">
        <v>22018.42</v>
      </c>
      <c r="K24" s="272">
        <f t="shared" si="0"/>
        <v>72.39805346397921</v>
      </c>
    </row>
    <row r="25" spans="1:11" s="11" customFormat="1" ht="36" customHeight="1" thickBot="1">
      <c r="A25" s="130">
        <f t="shared" si="1"/>
        <v>14</v>
      </c>
      <c r="B25" s="131" t="s">
        <v>22</v>
      </c>
      <c r="C25" s="135">
        <v>239</v>
      </c>
      <c r="D25" s="136">
        <v>7524.902</v>
      </c>
      <c r="E25" s="136">
        <v>85</v>
      </c>
      <c r="F25" s="136">
        <v>3060.423000499999</v>
      </c>
      <c r="G25" s="135">
        <v>269</v>
      </c>
      <c r="H25" s="318">
        <v>7365</v>
      </c>
      <c r="I25" s="140">
        <v>166</v>
      </c>
      <c r="J25" s="136">
        <v>5831.9000000000005</v>
      </c>
      <c r="K25" s="272">
        <f t="shared" si="0"/>
        <v>79.183978275627965</v>
      </c>
    </row>
    <row r="26" spans="1:11" ht="37.5" customHeight="1">
      <c r="A26" s="7"/>
      <c r="B26" s="339"/>
      <c r="C26" s="339"/>
      <c r="D26" s="339"/>
      <c r="E26" s="339"/>
      <c r="F26" s="339"/>
      <c r="G26" s="339"/>
      <c r="H26" s="339"/>
      <c r="I26" s="339"/>
      <c r="J26" s="339"/>
      <c r="K26" s="40"/>
    </row>
    <row r="27" spans="1:11" ht="22.5" customHeight="1">
      <c r="A27" s="8"/>
      <c r="B27" s="340"/>
      <c r="C27" s="340"/>
      <c r="D27" s="340"/>
      <c r="E27" s="340"/>
      <c r="F27" s="340"/>
      <c r="G27" s="340"/>
      <c r="H27" s="340"/>
      <c r="I27" s="340"/>
      <c r="J27" s="340"/>
      <c r="K27" s="41"/>
    </row>
    <row r="28" spans="1:11" ht="22.5" customHeight="1">
      <c r="A28" s="8"/>
      <c r="B28" s="338"/>
      <c r="C28" s="338"/>
      <c r="D28" s="338"/>
      <c r="E28" s="338"/>
      <c r="F28" s="338"/>
      <c r="G28" s="338"/>
      <c r="H28" s="338"/>
      <c r="I28" s="338"/>
      <c r="J28" s="338"/>
      <c r="K28" s="39"/>
    </row>
    <row r="29" spans="1:11" ht="22.5" customHeight="1">
      <c r="A29" s="8"/>
      <c r="B29" s="340"/>
      <c r="C29" s="340"/>
      <c r="D29" s="340"/>
      <c r="E29" s="340"/>
      <c r="F29" s="340"/>
      <c r="G29" s="340"/>
      <c r="H29" s="340"/>
      <c r="I29" s="340"/>
      <c r="J29" s="340"/>
      <c r="K29" s="41"/>
    </row>
    <row r="30" spans="1:11" ht="22.5" customHeight="1">
      <c r="A30" s="8"/>
      <c r="B30" s="338"/>
      <c r="C30" s="338"/>
      <c r="D30" s="338"/>
      <c r="E30" s="338"/>
      <c r="F30" s="338"/>
      <c r="G30" s="338"/>
      <c r="H30" s="338"/>
      <c r="I30" s="338"/>
      <c r="J30" s="338"/>
      <c r="K30" s="39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18">
    <mergeCell ref="A11:B11"/>
    <mergeCell ref="A4:B4"/>
    <mergeCell ref="B30:J30"/>
    <mergeCell ref="B26:J26"/>
    <mergeCell ref="B27:J27"/>
    <mergeCell ref="B28:J28"/>
    <mergeCell ref="B29:J29"/>
    <mergeCell ref="A5:A9"/>
    <mergeCell ref="B5:B9"/>
    <mergeCell ref="I8:K8"/>
    <mergeCell ref="I4:K4"/>
    <mergeCell ref="G7:K7"/>
    <mergeCell ref="G8:H8"/>
    <mergeCell ref="A2:K2"/>
    <mergeCell ref="C5:F6"/>
    <mergeCell ref="G5:K6"/>
    <mergeCell ref="E7:F8"/>
    <mergeCell ref="C7:D8"/>
  </mergeCells>
  <printOptions horizontalCentered="1" verticalCentered="1"/>
  <pageMargins left="0" right="0" top="0" bottom="0" header="0.31496062992125984" footer="0.31496062992125984"/>
  <pageSetup paperSize="9" scale="7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4"/>
  <sheetViews>
    <sheetView view="pageBreakPreview" zoomScale="70" zoomScaleNormal="75" zoomScaleSheetLayoutView="70" workbookViewId="0">
      <selection activeCell="H10" sqref="H10:M23"/>
    </sheetView>
  </sheetViews>
  <sheetFormatPr defaultColWidth="7.109375" defaultRowHeight="18"/>
  <cols>
    <col min="1" max="1" width="3.44140625" style="9" bestFit="1" customWidth="1"/>
    <col min="2" max="2" width="17.21875" style="10" customWidth="1"/>
    <col min="3" max="3" width="8.5546875" style="10" bestFit="1" customWidth="1"/>
    <col min="4" max="4" width="10.44140625" style="10" bestFit="1" customWidth="1"/>
    <col min="5" max="5" width="11.88671875" style="10" customWidth="1"/>
    <col min="6" max="6" width="12.33203125" style="10" bestFit="1" customWidth="1"/>
    <col min="7" max="7" width="7.77734375" style="10" bestFit="1" customWidth="1"/>
    <col min="8" max="8" width="9.6640625" style="10" bestFit="1" customWidth="1"/>
    <col min="9" max="9" width="12.33203125" style="10" bestFit="1" customWidth="1"/>
    <col min="10" max="10" width="9.6640625" style="10" bestFit="1" customWidth="1"/>
    <col min="11" max="11" width="12.33203125" style="10" bestFit="1" customWidth="1"/>
    <col min="12" max="12" width="10.6640625" style="10" bestFit="1" customWidth="1"/>
    <col min="13" max="13" width="12.33203125" style="10" bestFit="1" customWidth="1"/>
    <col min="14" max="16384" width="7.109375" style="1"/>
  </cols>
  <sheetData>
    <row r="1" spans="1:13" s="186" customFormat="1" ht="44.25" customHeight="1">
      <c r="A1" s="359" t="s">
        <v>189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ht="15.75" customHeight="1">
      <c r="A2" s="2"/>
      <c r="B2" s="3"/>
      <c r="C2" s="3"/>
      <c r="D2" s="3"/>
      <c r="E2" s="3"/>
      <c r="F2" s="3"/>
      <c r="G2" s="3"/>
      <c r="H2" s="145"/>
      <c r="I2" s="3"/>
      <c r="J2" s="3"/>
      <c r="K2" s="3"/>
      <c r="L2" s="3"/>
      <c r="M2" s="3"/>
    </row>
    <row r="3" spans="1:13" s="4" customFormat="1" ht="21" customHeight="1">
      <c r="A3" s="364" t="s">
        <v>105</v>
      </c>
      <c r="B3" s="364"/>
      <c r="C3" s="54"/>
      <c r="D3" s="54"/>
      <c r="E3" s="54"/>
      <c r="F3" s="354"/>
      <c r="G3" s="354"/>
      <c r="H3" s="354"/>
      <c r="I3" s="354"/>
      <c r="J3" s="354"/>
      <c r="K3" s="354" t="s">
        <v>203</v>
      </c>
      <c r="L3" s="354"/>
      <c r="M3" s="354"/>
    </row>
    <row r="4" spans="1:13" s="5" customFormat="1" ht="24" customHeight="1">
      <c r="A4" s="365" t="s">
        <v>97</v>
      </c>
      <c r="B4" s="360" t="s">
        <v>102</v>
      </c>
      <c r="C4" s="374" t="s">
        <v>199</v>
      </c>
      <c r="D4" s="374"/>
      <c r="E4" s="374"/>
      <c r="F4" s="374"/>
      <c r="G4" s="375"/>
      <c r="H4" s="378" t="s">
        <v>191</v>
      </c>
      <c r="I4" s="379"/>
      <c r="J4" s="378" t="s">
        <v>192</v>
      </c>
      <c r="K4" s="379"/>
      <c r="L4" s="378" t="s">
        <v>193</v>
      </c>
      <c r="M4" s="379"/>
    </row>
    <row r="5" spans="1:13" s="5" customFormat="1" ht="29.25" customHeight="1">
      <c r="A5" s="365"/>
      <c r="B5" s="365"/>
      <c r="C5" s="376"/>
      <c r="D5" s="376"/>
      <c r="E5" s="376"/>
      <c r="F5" s="376"/>
      <c r="G5" s="377"/>
      <c r="H5" s="380"/>
      <c r="I5" s="381"/>
      <c r="J5" s="380"/>
      <c r="K5" s="381"/>
      <c r="L5" s="380"/>
      <c r="M5" s="381"/>
    </row>
    <row r="6" spans="1:13" s="5" customFormat="1" ht="44.25" customHeight="1">
      <c r="A6" s="365"/>
      <c r="B6" s="365"/>
      <c r="C6" s="360" t="s">
        <v>119</v>
      </c>
      <c r="D6" s="360"/>
      <c r="E6" s="384" t="s">
        <v>190</v>
      </c>
      <c r="F6" s="385"/>
      <c r="G6" s="386"/>
      <c r="H6" s="382"/>
      <c r="I6" s="383"/>
      <c r="J6" s="382" t="s">
        <v>120</v>
      </c>
      <c r="K6" s="383" t="s">
        <v>121</v>
      </c>
      <c r="L6" s="382" t="s">
        <v>120</v>
      </c>
      <c r="M6" s="383" t="s">
        <v>121</v>
      </c>
    </row>
    <row r="7" spans="1:13" s="5" customFormat="1" ht="44.25" customHeight="1">
      <c r="A7" s="373"/>
      <c r="B7" s="373"/>
      <c r="C7" s="273" t="s">
        <v>103</v>
      </c>
      <c r="D7" s="273" t="s">
        <v>104</v>
      </c>
      <c r="E7" s="273" t="s">
        <v>103</v>
      </c>
      <c r="F7" s="273" t="s">
        <v>104</v>
      </c>
      <c r="G7" s="273" t="s">
        <v>17</v>
      </c>
      <c r="H7" s="273" t="s">
        <v>103</v>
      </c>
      <c r="I7" s="273" t="s">
        <v>104</v>
      </c>
      <c r="J7" s="273" t="s">
        <v>103</v>
      </c>
      <c r="K7" s="273" t="s">
        <v>104</v>
      </c>
      <c r="L7" s="273" t="s">
        <v>103</v>
      </c>
      <c r="M7" s="273" t="s">
        <v>104</v>
      </c>
    </row>
    <row r="8" spans="1:13" s="6" customFormat="1" ht="7.5" customHeight="1">
      <c r="A8" s="42"/>
      <c r="B8" s="37"/>
      <c r="C8" s="146"/>
      <c r="D8" s="146"/>
      <c r="E8" s="38"/>
      <c r="F8" s="38"/>
      <c r="G8" s="38"/>
      <c r="H8" s="38"/>
      <c r="I8" s="38"/>
      <c r="J8" s="38"/>
      <c r="K8" s="38"/>
      <c r="L8" s="38"/>
      <c r="M8" s="38"/>
    </row>
    <row r="9" spans="1:13" s="6" customFormat="1" ht="38.25" customHeight="1" thickBot="1">
      <c r="A9" s="371" t="s">
        <v>135</v>
      </c>
      <c r="B9" s="372"/>
      <c r="C9" s="187">
        <f>SUM(C10:C23)</f>
        <v>14675</v>
      </c>
      <c r="D9" s="187">
        <f>SUM(D10:D23)</f>
        <v>516282.25</v>
      </c>
      <c r="E9" s="188">
        <f>SUM(E10:E23)</f>
        <v>13570</v>
      </c>
      <c r="F9" s="188">
        <f>SUM(F10:F23)</f>
        <v>516282.25</v>
      </c>
      <c r="G9" s="274">
        <f>+F9/D9%</f>
        <v>100</v>
      </c>
      <c r="H9" s="188">
        <f>SUM(H10:H23)</f>
        <v>4180</v>
      </c>
      <c r="I9" s="188">
        <f t="shared" ref="I9:M9" si="0">SUM(I10:I23)</f>
        <v>127554.96199999998</v>
      </c>
      <c r="J9" s="188">
        <f t="shared" si="0"/>
        <v>5161</v>
      </c>
      <c r="K9" s="188">
        <f t="shared" si="0"/>
        <v>160364.23162499999</v>
      </c>
      <c r="L9" s="188">
        <f t="shared" si="0"/>
        <v>5459</v>
      </c>
      <c r="M9" s="188">
        <f t="shared" si="0"/>
        <v>169251.05726999999</v>
      </c>
    </row>
    <row r="10" spans="1:13" s="11" customFormat="1" ht="43.5" customHeight="1">
      <c r="A10" s="126">
        <v>1</v>
      </c>
      <c r="B10" s="165" t="s">
        <v>1</v>
      </c>
      <c r="C10" s="148">
        <v>425</v>
      </c>
      <c r="D10" s="319">
        <v>14254.449999999999</v>
      </c>
      <c r="E10" s="151">
        <v>617</v>
      </c>
      <c r="F10" s="333">
        <v>22254.45</v>
      </c>
      <c r="G10" s="275">
        <f>+E10/C10*100</f>
        <v>145.17647058823528</v>
      </c>
      <c r="H10" s="154">
        <v>193</v>
      </c>
      <c r="I10" s="167">
        <v>7291.4970000000003</v>
      </c>
      <c r="J10" s="167">
        <v>227</v>
      </c>
      <c r="K10" s="167">
        <v>6822.9040000000005</v>
      </c>
      <c r="L10" s="167">
        <v>239</v>
      </c>
      <c r="M10" s="155">
        <v>7653.9239999999991</v>
      </c>
    </row>
    <row r="11" spans="1:13" s="11" customFormat="1" ht="43.5" customHeight="1">
      <c r="A11" s="128">
        <f>+A10+1</f>
        <v>2</v>
      </c>
      <c r="B11" s="163" t="s">
        <v>2</v>
      </c>
      <c r="C11" s="149">
        <v>2928</v>
      </c>
      <c r="D11" s="320">
        <v>97116</v>
      </c>
      <c r="E11" s="152">
        <v>2625</v>
      </c>
      <c r="F11" s="334">
        <v>97116</v>
      </c>
      <c r="G11" s="276">
        <f t="shared" ref="G11:G23" si="1">+E11/C11*100</f>
        <v>89.651639344262293</v>
      </c>
      <c r="H11" s="156">
        <v>957</v>
      </c>
      <c r="I11" s="164">
        <v>24759</v>
      </c>
      <c r="J11" s="164">
        <v>740</v>
      </c>
      <c r="K11" s="164">
        <v>20416</v>
      </c>
      <c r="L11" s="164">
        <v>1260</v>
      </c>
      <c r="M11" s="157">
        <v>35831</v>
      </c>
    </row>
    <row r="12" spans="1:13" s="11" customFormat="1" ht="43.5" customHeight="1">
      <c r="A12" s="128">
        <f t="shared" ref="A12:A23" si="2">+A11+1</f>
        <v>3</v>
      </c>
      <c r="B12" s="163" t="s">
        <v>12</v>
      </c>
      <c r="C12" s="149">
        <v>724</v>
      </c>
      <c r="D12" s="320">
        <v>29833</v>
      </c>
      <c r="E12" s="152">
        <v>596</v>
      </c>
      <c r="F12" s="334">
        <v>29833</v>
      </c>
      <c r="G12" s="276">
        <f t="shared" si="1"/>
        <v>82.320441988950279</v>
      </c>
      <c r="H12" s="156">
        <v>210</v>
      </c>
      <c r="I12" s="164">
        <v>7564.6100000000006</v>
      </c>
      <c r="J12" s="164">
        <v>188</v>
      </c>
      <c r="K12" s="164">
        <v>6526.3680000000004</v>
      </c>
      <c r="L12" s="164">
        <v>198</v>
      </c>
      <c r="M12" s="157">
        <v>6454.9180000000006</v>
      </c>
    </row>
    <row r="13" spans="1:13" s="11" customFormat="1" ht="43.5" customHeight="1">
      <c r="A13" s="128">
        <f t="shared" si="2"/>
        <v>4</v>
      </c>
      <c r="B13" s="163" t="s">
        <v>3</v>
      </c>
      <c r="C13" s="149">
        <v>588</v>
      </c>
      <c r="D13" s="320">
        <v>20080</v>
      </c>
      <c r="E13" s="152">
        <v>521</v>
      </c>
      <c r="F13" s="334">
        <v>20080</v>
      </c>
      <c r="G13" s="276">
        <f t="shared" si="1"/>
        <v>88.605442176870753</v>
      </c>
      <c r="H13" s="156">
        <v>208</v>
      </c>
      <c r="I13" s="164">
        <v>6718.2</v>
      </c>
      <c r="J13" s="164">
        <v>239</v>
      </c>
      <c r="K13" s="164">
        <v>7043.5400000000009</v>
      </c>
      <c r="L13" s="164">
        <v>132</v>
      </c>
      <c r="M13" s="157">
        <v>4213.2</v>
      </c>
    </row>
    <row r="14" spans="1:13" s="11" customFormat="1" ht="43.5" customHeight="1">
      <c r="A14" s="128">
        <f t="shared" si="2"/>
        <v>5</v>
      </c>
      <c r="B14" s="163" t="s">
        <v>4</v>
      </c>
      <c r="C14" s="149">
        <v>452</v>
      </c>
      <c r="D14" s="320">
        <v>19860.8</v>
      </c>
      <c r="E14" s="152">
        <v>707</v>
      </c>
      <c r="F14" s="334">
        <v>19860.8</v>
      </c>
      <c r="G14" s="276">
        <f>+E14/C14*100</f>
        <v>156.4159292035398</v>
      </c>
      <c r="H14" s="156">
        <v>230</v>
      </c>
      <c r="I14" s="164">
        <v>8566</v>
      </c>
      <c r="J14" s="164">
        <v>273</v>
      </c>
      <c r="K14" s="164">
        <v>9114</v>
      </c>
      <c r="L14" s="164">
        <v>253</v>
      </c>
      <c r="M14" s="157">
        <v>9145</v>
      </c>
    </row>
    <row r="15" spans="1:13" s="11" customFormat="1" ht="43.5" customHeight="1">
      <c r="A15" s="128">
        <f t="shared" si="2"/>
        <v>6</v>
      </c>
      <c r="B15" s="163" t="s">
        <v>5</v>
      </c>
      <c r="C15" s="149">
        <v>763</v>
      </c>
      <c r="D15" s="320">
        <v>27936</v>
      </c>
      <c r="E15" s="152">
        <v>566</v>
      </c>
      <c r="F15" s="335">
        <v>24936</v>
      </c>
      <c r="G15" s="276">
        <f t="shared" si="1"/>
        <v>74.180865006553077</v>
      </c>
      <c r="H15" s="156">
        <v>273</v>
      </c>
      <c r="I15" s="164">
        <v>8175.7</v>
      </c>
      <c r="J15" s="164">
        <v>190</v>
      </c>
      <c r="K15" s="164">
        <v>5142.8999999999996</v>
      </c>
      <c r="L15" s="164">
        <v>131</v>
      </c>
      <c r="M15" s="157">
        <v>3905.3</v>
      </c>
    </row>
    <row r="16" spans="1:13" s="11" customFormat="1" ht="43.5" customHeight="1">
      <c r="A16" s="128">
        <f t="shared" si="2"/>
        <v>7</v>
      </c>
      <c r="B16" s="163" t="s">
        <v>6</v>
      </c>
      <c r="C16" s="149">
        <v>1401</v>
      </c>
      <c r="D16" s="320">
        <v>55050</v>
      </c>
      <c r="E16" s="152">
        <v>1608</v>
      </c>
      <c r="F16" s="335">
        <v>55050</v>
      </c>
      <c r="G16" s="276">
        <f t="shared" si="1"/>
        <v>114.77516059957173</v>
      </c>
      <c r="H16" s="156">
        <v>380</v>
      </c>
      <c r="I16" s="164">
        <v>11248</v>
      </c>
      <c r="J16" s="164">
        <v>836</v>
      </c>
      <c r="K16" s="164">
        <v>25370</v>
      </c>
      <c r="L16" s="164">
        <v>586</v>
      </c>
      <c r="M16" s="157">
        <v>18103</v>
      </c>
    </row>
    <row r="17" spans="1:13" s="11" customFormat="1" ht="43.5" customHeight="1">
      <c r="A17" s="128">
        <f t="shared" si="2"/>
        <v>8</v>
      </c>
      <c r="B17" s="163" t="s">
        <v>10</v>
      </c>
      <c r="C17" s="149">
        <v>632</v>
      </c>
      <c r="D17" s="320">
        <v>23621</v>
      </c>
      <c r="E17" s="152">
        <v>940</v>
      </c>
      <c r="F17" s="335">
        <v>23621</v>
      </c>
      <c r="G17" s="276">
        <f t="shared" si="1"/>
        <v>148.73417721518987</v>
      </c>
      <c r="H17" s="156">
        <v>214</v>
      </c>
      <c r="I17" s="164">
        <v>6630.7</v>
      </c>
      <c r="J17" s="164">
        <v>447</v>
      </c>
      <c r="K17" s="164">
        <v>14962.4</v>
      </c>
      <c r="L17" s="164">
        <v>374</v>
      </c>
      <c r="M17" s="157">
        <v>12217.2</v>
      </c>
    </row>
    <row r="18" spans="1:13" s="11" customFormat="1" ht="43.5" customHeight="1">
      <c r="A18" s="128">
        <f>+A17+1</f>
        <v>9</v>
      </c>
      <c r="B18" s="163" t="s">
        <v>11</v>
      </c>
      <c r="C18" s="149">
        <v>2116</v>
      </c>
      <c r="D18" s="320">
        <v>68316</v>
      </c>
      <c r="E18" s="152">
        <v>1081</v>
      </c>
      <c r="F18" s="335">
        <v>56316</v>
      </c>
      <c r="G18" s="276">
        <f t="shared" si="1"/>
        <v>51.086956521739133</v>
      </c>
      <c r="H18" s="156">
        <v>273</v>
      </c>
      <c r="I18" s="164">
        <v>9022.5</v>
      </c>
      <c r="J18" s="164">
        <v>426</v>
      </c>
      <c r="K18" s="164">
        <v>13175.3</v>
      </c>
      <c r="L18" s="164">
        <v>474</v>
      </c>
      <c r="M18" s="157">
        <v>15428.189</v>
      </c>
    </row>
    <row r="19" spans="1:13" s="11" customFormat="1" ht="43.5" customHeight="1">
      <c r="A19" s="128">
        <f t="shared" si="2"/>
        <v>10</v>
      </c>
      <c r="B19" s="163" t="s">
        <v>7</v>
      </c>
      <c r="C19" s="149">
        <v>280</v>
      </c>
      <c r="D19" s="320">
        <v>8708</v>
      </c>
      <c r="E19" s="152">
        <v>478</v>
      </c>
      <c r="F19" s="335">
        <v>20708</v>
      </c>
      <c r="G19" s="277">
        <f t="shared" si="1"/>
        <v>170.71428571428569</v>
      </c>
      <c r="H19" s="156">
        <v>159</v>
      </c>
      <c r="I19" s="164">
        <v>5100</v>
      </c>
      <c r="J19" s="164">
        <v>175</v>
      </c>
      <c r="K19" s="164">
        <v>5970</v>
      </c>
      <c r="L19" s="164">
        <v>201</v>
      </c>
      <c r="M19" s="157">
        <v>6122.85</v>
      </c>
    </row>
    <row r="20" spans="1:13" s="11" customFormat="1" ht="43.5" customHeight="1">
      <c r="A20" s="128">
        <f t="shared" si="2"/>
        <v>11</v>
      </c>
      <c r="B20" s="163" t="s">
        <v>21</v>
      </c>
      <c r="C20" s="149">
        <v>832</v>
      </c>
      <c r="D20" s="320">
        <v>27615</v>
      </c>
      <c r="E20" s="152">
        <v>698</v>
      </c>
      <c r="F20" s="335">
        <v>27615</v>
      </c>
      <c r="G20" s="277">
        <f t="shared" si="1"/>
        <v>83.894230769230774</v>
      </c>
      <c r="H20" s="156">
        <v>324</v>
      </c>
      <c r="I20" s="164">
        <v>10159.355000000001</v>
      </c>
      <c r="J20" s="164">
        <v>177</v>
      </c>
      <c r="K20" s="164">
        <v>5600.4529999999995</v>
      </c>
      <c r="L20" s="164">
        <v>287</v>
      </c>
      <c r="M20" s="157">
        <v>9063.9682699999994</v>
      </c>
    </row>
    <row r="21" spans="1:13" s="11" customFormat="1" ht="43.5" customHeight="1">
      <c r="A21" s="128">
        <f t="shared" si="2"/>
        <v>12</v>
      </c>
      <c r="B21" s="163" t="s">
        <v>8</v>
      </c>
      <c r="C21" s="149">
        <v>2445</v>
      </c>
      <c r="D21" s="320">
        <v>81114</v>
      </c>
      <c r="E21" s="152">
        <v>2346</v>
      </c>
      <c r="F21" s="335">
        <v>81114</v>
      </c>
      <c r="G21" s="277">
        <f t="shared" si="1"/>
        <v>95.950920245398777</v>
      </c>
      <c r="H21" s="156">
        <v>521</v>
      </c>
      <c r="I21" s="164">
        <v>14344.8</v>
      </c>
      <c r="J21" s="164">
        <v>869</v>
      </c>
      <c r="K21" s="164">
        <v>28475.246625000003</v>
      </c>
      <c r="L21" s="164">
        <v>1055</v>
      </c>
      <c r="M21" s="157">
        <v>32981.908000000003</v>
      </c>
    </row>
    <row r="22" spans="1:13" s="11" customFormat="1" ht="43.5" customHeight="1">
      <c r="A22" s="128">
        <f t="shared" si="2"/>
        <v>13</v>
      </c>
      <c r="B22" s="163" t="s">
        <v>9</v>
      </c>
      <c r="C22" s="149">
        <v>820</v>
      </c>
      <c r="D22" s="320">
        <v>33413</v>
      </c>
      <c r="E22" s="152">
        <v>648</v>
      </c>
      <c r="F22" s="335">
        <v>30413</v>
      </c>
      <c r="G22" s="277">
        <f t="shared" si="1"/>
        <v>79.024390243902445</v>
      </c>
      <c r="H22" s="156">
        <v>189</v>
      </c>
      <c r="I22" s="164">
        <v>6153.9000000000005</v>
      </c>
      <c r="J22" s="164">
        <v>313</v>
      </c>
      <c r="K22" s="164">
        <v>9624.82</v>
      </c>
      <c r="L22" s="164">
        <v>213</v>
      </c>
      <c r="M22" s="157">
        <v>6239.7000000000007</v>
      </c>
    </row>
    <row r="23" spans="1:13" s="11" customFormat="1" ht="43.5" customHeight="1" thickBot="1">
      <c r="A23" s="130">
        <f t="shared" si="2"/>
        <v>14</v>
      </c>
      <c r="B23" s="166" t="s">
        <v>22</v>
      </c>
      <c r="C23" s="150">
        <v>269</v>
      </c>
      <c r="D23" s="321">
        <v>9365</v>
      </c>
      <c r="E23" s="153">
        <v>139</v>
      </c>
      <c r="F23" s="336">
        <v>7365</v>
      </c>
      <c r="G23" s="278">
        <f t="shared" si="1"/>
        <v>51.6728624535316</v>
      </c>
      <c r="H23" s="158">
        <v>49</v>
      </c>
      <c r="I23" s="168">
        <v>1820.7</v>
      </c>
      <c r="J23" s="168">
        <v>61</v>
      </c>
      <c r="K23" s="168">
        <v>2120.3000000000002</v>
      </c>
      <c r="L23" s="168">
        <v>56</v>
      </c>
      <c r="M23" s="159">
        <v>1890.8999999999999</v>
      </c>
    </row>
    <row r="24" spans="1:13" ht="37.5" customHeight="1">
      <c r="A24" s="7"/>
      <c r="B24" s="339"/>
      <c r="C24" s="339"/>
      <c r="D24" s="339"/>
      <c r="E24" s="339"/>
      <c r="F24" s="339"/>
      <c r="G24" s="161"/>
      <c r="H24" s="161"/>
      <c r="I24" s="161"/>
      <c r="J24" s="161"/>
      <c r="K24" s="161"/>
      <c r="L24" s="161"/>
      <c r="M24" s="161"/>
    </row>
    <row r="25" spans="1:13" ht="22.5" customHeight="1">
      <c r="A25" s="8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1:13" ht="22.5" customHeight="1">
      <c r="A26" s="8"/>
      <c r="B26" s="162"/>
      <c r="C26" s="162"/>
      <c r="D26" s="162"/>
      <c r="E26" s="147"/>
      <c r="F26" s="147"/>
      <c r="G26" s="160"/>
      <c r="H26" s="160"/>
      <c r="I26" s="160"/>
      <c r="J26" s="160"/>
      <c r="K26" s="160"/>
      <c r="L26" s="160"/>
      <c r="M26" s="160"/>
    </row>
    <row r="27" spans="1:13" ht="22.5" customHeight="1">
      <c r="A27" s="8"/>
      <c r="B27" s="340"/>
      <c r="C27" s="340"/>
      <c r="D27" s="340"/>
      <c r="E27" s="340"/>
      <c r="F27" s="340"/>
      <c r="G27" s="162"/>
      <c r="H27" s="162"/>
      <c r="I27" s="162"/>
      <c r="J27" s="162"/>
      <c r="K27" s="162"/>
      <c r="L27" s="162"/>
      <c r="M27" s="162"/>
    </row>
    <row r="28" spans="1:13" ht="22.5" customHeight="1">
      <c r="A28" s="8"/>
      <c r="B28" s="338"/>
      <c r="C28" s="338"/>
      <c r="D28" s="338"/>
      <c r="E28" s="338"/>
      <c r="F28" s="338"/>
      <c r="G28" s="160"/>
      <c r="H28" s="160"/>
      <c r="I28" s="160"/>
      <c r="J28" s="160"/>
      <c r="K28" s="160"/>
      <c r="L28" s="160"/>
      <c r="M28" s="160"/>
    </row>
    <row r="29" spans="1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</sheetData>
  <mergeCells count="16">
    <mergeCell ref="A9:B9"/>
    <mergeCell ref="B24:F24"/>
    <mergeCell ref="B27:F27"/>
    <mergeCell ref="B28:F28"/>
    <mergeCell ref="A1:M1"/>
    <mergeCell ref="A3:B3"/>
    <mergeCell ref="A4:A7"/>
    <mergeCell ref="B4:B7"/>
    <mergeCell ref="C4:G5"/>
    <mergeCell ref="H4:I6"/>
    <mergeCell ref="J4:K6"/>
    <mergeCell ref="F3:J3"/>
    <mergeCell ref="K3:M3"/>
    <mergeCell ref="L4:M6"/>
    <mergeCell ref="C6:D6"/>
    <mergeCell ref="E6:G6"/>
  </mergeCells>
  <printOptions horizontalCentered="1"/>
  <pageMargins left="0.23622047244094491" right="0.11811023622047245" top="0.59055118110236227" bottom="0.55118110236220474" header="0.31496062992125984" footer="0.31496062992125984"/>
  <pageSetup paperSize="9" scale="62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27"/>
  <sheetViews>
    <sheetView tabSelected="1" view="pageBreakPreview" zoomScale="50" zoomScaleNormal="70" zoomScaleSheetLayoutView="50" workbookViewId="0">
      <selection activeCell="Z9" sqref="Z9"/>
    </sheetView>
  </sheetViews>
  <sheetFormatPr defaultRowHeight="18"/>
  <cols>
    <col min="1" max="1" width="4.21875" style="1" customWidth="1"/>
    <col min="2" max="2" width="18.88671875" style="1" customWidth="1"/>
    <col min="3" max="3" width="6.5546875" style="1" bestFit="1" customWidth="1"/>
    <col min="4" max="4" width="8.21875" style="1" bestFit="1" customWidth="1"/>
    <col min="5" max="5" width="7.88671875" style="1" bestFit="1" customWidth="1"/>
    <col min="6" max="13" width="6.109375" style="1" bestFit="1" customWidth="1"/>
    <col min="14" max="16" width="7.88671875" style="1" bestFit="1" customWidth="1"/>
    <col min="17" max="17" width="10.21875" style="1" customWidth="1"/>
    <col min="18" max="21" width="6.109375" style="1" bestFit="1" customWidth="1"/>
    <col min="22" max="22" width="6.5546875" style="1" bestFit="1" customWidth="1"/>
    <col min="23" max="24" width="6.109375" style="1" bestFit="1" customWidth="1"/>
    <col min="25" max="25" width="7.88671875" style="1" bestFit="1" customWidth="1"/>
    <col min="26" max="26" width="6.5546875" style="1" bestFit="1" customWidth="1"/>
    <col min="27" max="27" width="6.109375" style="1" bestFit="1" customWidth="1"/>
    <col min="28" max="28" width="6.5546875" style="1" bestFit="1" customWidth="1"/>
    <col min="29" max="29" width="6.109375" style="1" bestFit="1" customWidth="1"/>
    <col min="30" max="31" width="6.5546875" style="1" bestFit="1" customWidth="1"/>
    <col min="32" max="32" width="6.109375" style="1" bestFit="1" customWidth="1"/>
    <col min="33" max="33" width="1" style="1" customWidth="1"/>
    <col min="34" max="34" width="10.21875" style="1" bestFit="1" customWidth="1"/>
    <col min="35" max="35" width="7.44140625" style="1" bestFit="1" customWidth="1"/>
    <col min="36" max="16384" width="8.88671875" style="1"/>
  </cols>
  <sheetData>
    <row r="1" spans="1:35" ht="66.75" customHeight="1">
      <c r="A1" s="387" t="s">
        <v>194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</row>
    <row r="2" spans="1:35" ht="25.5" customHeight="1">
      <c r="B2" s="389" t="s">
        <v>209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</row>
    <row r="3" spans="1:35" s="56" customFormat="1" ht="285" customHeight="1" thickBot="1">
      <c r="A3" s="279" t="s">
        <v>97</v>
      </c>
      <c r="B3" s="280" t="s">
        <v>40</v>
      </c>
      <c r="C3" s="281" t="s">
        <v>64</v>
      </c>
      <c r="D3" s="281" t="s">
        <v>65</v>
      </c>
      <c r="E3" s="281" t="s">
        <v>66</v>
      </c>
      <c r="F3" s="281" t="s">
        <v>67</v>
      </c>
      <c r="G3" s="281" t="s">
        <v>68</v>
      </c>
      <c r="H3" s="281" t="s">
        <v>69</v>
      </c>
      <c r="I3" s="281" t="s">
        <v>70</v>
      </c>
      <c r="J3" s="281" t="s">
        <v>71</v>
      </c>
      <c r="K3" s="281" t="s">
        <v>72</v>
      </c>
      <c r="L3" s="281" t="s">
        <v>73</v>
      </c>
      <c r="M3" s="281" t="s">
        <v>74</v>
      </c>
      <c r="N3" s="281" t="s">
        <v>75</v>
      </c>
      <c r="O3" s="281" t="s">
        <v>76</v>
      </c>
      <c r="P3" s="281" t="s">
        <v>77</v>
      </c>
      <c r="Q3" s="281" t="s">
        <v>78</v>
      </c>
      <c r="R3" s="281" t="s">
        <v>79</v>
      </c>
      <c r="S3" s="281" t="s">
        <v>80</v>
      </c>
      <c r="T3" s="281" t="s">
        <v>81</v>
      </c>
      <c r="U3" s="281" t="s">
        <v>82</v>
      </c>
      <c r="V3" s="281" t="s">
        <v>83</v>
      </c>
      <c r="W3" s="281" t="s">
        <v>84</v>
      </c>
      <c r="X3" s="281" t="s">
        <v>85</v>
      </c>
      <c r="Y3" s="281" t="s">
        <v>86</v>
      </c>
      <c r="Z3" s="281" t="s">
        <v>87</v>
      </c>
      <c r="AA3" s="281" t="s">
        <v>88</v>
      </c>
      <c r="AB3" s="281" t="s">
        <v>89</v>
      </c>
      <c r="AC3" s="281" t="s">
        <v>90</v>
      </c>
      <c r="AD3" s="281" t="s">
        <v>91</v>
      </c>
      <c r="AE3" s="281" t="s">
        <v>92</v>
      </c>
      <c r="AF3" s="281" t="s">
        <v>93</v>
      </c>
      <c r="AG3" s="71"/>
      <c r="AH3" s="392" t="s">
        <v>96</v>
      </c>
      <c r="AI3" s="392"/>
    </row>
    <row r="4" spans="1:35" s="58" customFormat="1" ht="50.25" customHeight="1">
      <c r="A4" s="390" t="s">
        <v>96</v>
      </c>
      <c r="B4" s="141" t="s">
        <v>103</v>
      </c>
      <c r="C4" s="189">
        <f>SUM(C7:C20)</f>
        <v>86</v>
      </c>
      <c r="D4" s="189">
        <f t="shared" ref="D4:AF4" si="0">SUM(D7:D20)</f>
        <v>2554</v>
      </c>
      <c r="E4" s="189">
        <f t="shared" si="0"/>
        <v>4853</v>
      </c>
      <c r="F4" s="189">
        <f t="shared" si="0"/>
        <v>239</v>
      </c>
      <c r="G4" s="189">
        <f t="shared" si="0"/>
        <v>45</v>
      </c>
      <c r="H4" s="189">
        <f t="shared" si="0"/>
        <v>81</v>
      </c>
      <c r="I4" s="189">
        <f t="shared" si="0"/>
        <v>173</v>
      </c>
      <c r="J4" s="189">
        <f t="shared" si="0"/>
        <v>457</v>
      </c>
      <c r="K4" s="189">
        <f t="shared" si="0"/>
        <v>284</v>
      </c>
      <c r="L4" s="189">
        <f t="shared" si="0"/>
        <v>195</v>
      </c>
      <c r="M4" s="189">
        <f t="shared" si="0"/>
        <v>40</v>
      </c>
      <c r="N4" s="189">
        <f t="shared" si="0"/>
        <v>4863</v>
      </c>
      <c r="O4" s="189">
        <f t="shared" si="0"/>
        <v>1020</v>
      </c>
      <c r="P4" s="189">
        <f t="shared" si="0"/>
        <v>1195</v>
      </c>
      <c r="Q4" s="189">
        <f t="shared" si="0"/>
        <v>11285</v>
      </c>
      <c r="R4" s="189">
        <f t="shared" si="0"/>
        <v>421</v>
      </c>
      <c r="S4" s="189">
        <f t="shared" si="0"/>
        <v>141</v>
      </c>
      <c r="T4" s="189">
        <f t="shared" si="0"/>
        <v>58</v>
      </c>
      <c r="U4" s="189">
        <f t="shared" si="0"/>
        <v>963</v>
      </c>
      <c r="V4" s="189">
        <f t="shared" si="0"/>
        <v>801</v>
      </c>
      <c r="W4" s="189">
        <f t="shared" si="0"/>
        <v>79</v>
      </c>
      <c r="X4" s="189">
        <f t="shared" si="0"/>
        <v>279</v>
      </c>
      <c r="Y4" s="189">
        <f t="shared" si="0"/>
        <v>5142</v>
      </c>
      <c r="Z4" s="189">
        <f t="shared" si="0"/>
        <v>323</v>
      </c>
      <c r="AA4" s="189">
        <f t="shared" si="0"/>
        <v>230</v>
      </c>
      <c r="AB4" s="189">
        <f t="shared" si="0"/>
        <v>76</v>
      </c>
      <c r="AC4" s="189">
        <f t="shared" si="0"/>
        <v>265</v>
      </c>
      <c r="AD4" s="189">
        <f t="shared" si="0"/>
        <v>174</v>
      </c>
      <c r="AE4" s="189">
        <f t="shared" si="0"/>
        <v>67</v>
      </c>
      <c r="AF4" s="189">
        <f t="shared" si="0"/>
        <v>58</v>
      </c>
      <c r="AG4" s="72"/>
      <c r="AH4" s="143" t="s">
        <v>103</v>
      </c>
      <c r="AI4" s="144" t="s">
        <v>17</v>
      </c>
    </row>
    <row r="5" spans="1:35" s="58" customFormat="1" ht="50.25" customHeight="1" thickBot="1">
      <c r="A5" s="391"/>
      <c r="B5" s="142" t="s">
        <v>17</v>
      </c>
      <c r="C5" s="282">
        <f>+C4/28427*100</f>
        <v>0.30252928553839659</v>
      </c>
      <c r="D5" s="283">
        <f t="shared" ref="D5:AF5" si="1">+D4/28427*100</f>
        <v>8.9844162240123833</v>
      </c>
      <c r="E5" s="283">
        <f t="shared" si="1"/>
        <v>17.071797938579518</v>
      </c>
      <c r="F5" s="283">
        <f t="shared" si="1"/>
        <v>0.84074999120554406</v>
      </c>
      <c r="G5" s="283">
        <f t="shared" si="1"/>
        <v>0.15830020754916102</v>
      </c>
      <c r="H5" s="283">
        <f t="shared" si="1"/>
        <v>0.28494037358848978</v>
      </c>
      <c r="I5" s="283">
        <f t="shared" si="1"/>
        <v>0.60857635346677452</v>
      </c>
      <c r="J5" s="283">
        <f t="shared" si="1"/>
        <v>1.6076265522214794</v>
      </c>
      <c r="K5" s="283">
        <f t="shared" si="1"/>
        <v>0.99905019875470502</v>
      </c>
      <c r="L5" s="283">
        <f t="shared" si="1"/>
        <v>0.68596756604636433</v>
      </c>
      <c r="M5" s="283">
        <f t="shared" si="1"/>
        <v>0.14071129559925424</v>
      </c>
      <c r="N5" s="283">
        <f t="shared" si="1"/>
        <v>17.106975762479333</v>
      </c>
      <c r="O5" s="283">
        <f t="shared" si="1"/>
        <v>3.5881380377809831</v>
      </c>
      <c r="P5" s="283">
        <f t="shared" si="1"/>
        <v>4.2037499560277203</v>
      </c>
      <c r="Q5" s="283">
        <f t="shared" si="1"/>
        <v>39.698174270939603</v>
      </c>
      <c r="R5" s="283">
        <f t="shared" si="1"/>
        <v>1.4809863861821508</v>
      </c>
      <c r="S5" s="283">
        <f t="shared" si="1"/>
        <v>0.49600731698737111</v>
      </c>
      <c r="T5" s="283">
        <f t="shared" si="1"/>
        <v>0.20403137861891865</v>
      </c>
      <c r="U5" s="283">
        <f t="shared" si="1"/>
        <v>3.3876244415520458</v>
      </c>
      <c r="V5" s="283">
        <f t="shared" si="1"/>
        <v>2.817743694375066</v>
      </c>
      <c r="W5" s="283">
        <f t="shared" si="1"/>
        <v>0.27790480880852708</v>
      </c>
      <c r="X5" s="283">
        <f t="shared" si="1"/>
        <v>0.98146128680479827</v>
      </c>
      <c r="Y5" s="283">
        <f t="shared" si="1"/>
        <v>18.088437049284131</v>
      </c>
      <c r="Z5" s="283">
        <f t="shared" si="1"/>
        <v>1.1362437119639779</v>
      </c>
      <c r="AA5" s="283">
        <f t="shared" si="1"/>
        <v>0.8090899496957118</v>
      </c>
      <c r="AB5" s="283">
        <f t="shared" si="1"/>
        <v>0.26735146163858303</v>
      </c>
      <c r="AC5" s="283">
        <f t="shared" si="1"/>
        <v>0.93221233334505937</v>
      </c>
      <c r="AD5" s="283">
        <f t="shared" si="1"/>
        <v>0.61209413585675587</v>
      </c>
      <c r="AE5" s="283">
        <f t="shared" si="1"/>
        <v>0.23569142012875083</v>
      </c>
      <c r="AF5" s="284">
        <f t="shared" si="1"/>
        <v>0.20403137861891865</v>
      </c>
      <c r="AG5" s="66"/>
      <c r="AH5" s="70">
        <f>SUM(AH7:AH20)</f>
        <v>36447</v>
      </c>
      <c r="AI5" s="285">
        <v>100</v>
      </c>
    </row>
    <row r="6" spans="1:35" s="58" customFormat="1" ht="7.5" customHeight="1" thickBot="1">
      <c r="A6" s="63"/>
      <c r="B6" s="6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73"/>
      <c r="AI6" s="74"/>
    </row>
    <row r="7" spans="1:35" s="59" customFormat="1" ht="48.75" customHeight="1">
      <c r="A7" s="44">
        <v>1</v>
      </c>
      <c r="B7" s="60" t="s">
        <v>25</v>
      </c>
      <c r="C7" s="323">
        <v>4</v>
      </c>
      <c r="D7" s="324">
        <v>88</v>
      </c>
      <c r="E7" s="324">
        <v>110</v>
      </c>
      <c r="F7" s="324">
        <v>14</v>
      </c>
      <c r="G7" s="324">
        <v>5</v>
      </c>
      <c r="H7" s="324" t="s">
        <v>94</v>
      </c>
      <c r="I7" s="324">
        <v>10</v>
      </c>
      <c r="J7" s="324">
        <v>18</v>
      </c>
      <c r="K7" s="324">
        <v>9</v>
      </c>
      <c r="L7" s="324">
        <v>14</v>
      </c>
      <c r="M7" s="324" t="s">
        <v>94</v>
      </c>
      <c r="N7" s="324">
        <v>208</v>
      </c>
      <c r="O7" s="324">
        <v>49</v>
      </c>
      <c r="P7" s="324">
        <v>12</v>
      </c>
      <c r="Q7" s="324">
        <v>596</v>
      </c>
      <c r="R7" s="324">
        <v>11</v>
      </c>
      <c r="S7" s="324">
        <v>1</v>
      </c>
      <c r="T7" s="324">
        <v>6</v>
      </c>
      <c r="U7" s="324">
        <v>2</v>
      </c>
      <c r="V7" s="324">
        <v>21</v>
      </c>
      <c r="W7" s="324">
        <v>2</v>
      </c>
      <c r="X7" s="324">
        <v>3</v>
      </c>
      <c r="Y7" s="324">
        <v>186</v>
      </c>
      <c r="Z7" s="324">
        <v>8</v>
      </c>
      <c r="AA7" s="324">
        <v>7</v>
      </c>
      <c r="AB7" s="324" t="s">
        <v>94</v>
      </c>
      <c r="AC7" s="324">
        <v>6</v>
      </c>
      <c r="AD7" s="324">
        <v>4</v>
      </c>
      <c r="AE7" s="324" t="s">
        <v>94</v>
      </c>
      <c r="AF7" s="325">
        <v>1</v>
      </c>
      <c r="AG7" s="75"/>
      <c r="AH7" s="69">
        <f t="shared" ref="AH7:AH20" si="2">SUM(C7:AF7)</f>
        <v>1395</v>
      </c>
      <c r="AI7" s="286">
        <f>+AH7/28427*100</f>
        <v>4.9073064340239911</v>
      </c>
    </row>
    <row r="8" spans="1:35" s="59" customFormat="1" ht="48.75" customHeight="1">
      <c r="A8" s="45">
        <v>2</v>
      </c>
      <c r="B8" s="61" t="s">
        <v>26</v>
      </c>
      <c r="C8" s="326">
        <v>7</v>
      </c>
      <c r="D8" s="327">
        <v>704</v>
      </c>
      <c r="E8" s="327">
        <v>970</v>
      </c>
      <c r="F8" s="327">
        <v>73</v>
      </c>
      <c r="G8" s="327">
        <v>6</v>
      </c>
      <c r="H8" s="327">
        <v>11</v>
      </c>
      <c r="I8" s="327">
        <v>7</v>
      </c>
      <c r="J8" s="327">
        <v>43</v>
      </c>
      <c r="K8" s="327">
        <v>8</v>
      </c>
      <c r="L8" s="327">
        <v>3</v>
      </c>
      <c r="M8" s="327">
        <v>3</v>
      </c>
      <c r="N8" s="327">
        <v>366</v>
      </c>
      <c r="O8" s="327">
        <v>141</v>
      </c>
      <c r="P8" s="327">
        <v>351</v>
      </c>
      <c r="Q8" s="327">
        <v>2439</v>
      </c>
      <c r="R8" s="327">
        <v>32</v>
      </c>
      <c r="S8" s="327">
        <v>18</v>
      </c>
      <c r="T8" s="327">
        <v>9</v>
      </c>
      <c r="U8" s="327">
        <v>40</v>
      </c>
      <c r="V8" s="327">
        <v>33</v>
      </c>
      <c r="W8" s="327">
        <v>9</v>
      </c>
      <c r="X8" s="327">
        <v>19</v>
      </c>
      <c r="Y8" s="327">
        <v>654</v>
      </c>
      <c r="Z8" s="327">
        <v>33</v>
      </c>
      <c r="AA8" s="327">
        <v>13</v>
      </c>
      <c r="AB8" s="327" t="s">
        <v>94</v>
      </c>
      <c r="AC8" s="327">
        <v>23</v>
      </c>
      <c r="AD8" s="327">
        <v>6</v>
      </c>
      <c r="AE8" s="327" t="s">
        <v>94</v>
      </c>
      <c r="AF8" s="328">
        <v>5</v>
      </c>
      <c r="AG8" s="75"/>
      <c r="AH8" s="67">
        <f t="shared" si="2"/>
        <v>6026</v>
      </c>
      <c r="AI8" s="287">
        <f t="shared" ref="AI8:AI20" si="3">+AH8/28427*100</f>
        <v>21.198156682027651</v>
      </c>
    </row>
    <row r="9" spans="1:35" s="59" customFormat="1" ht="48.75" customHeight="1">
      <c r="A9" s="45">
        <v>3</v>
      </c>
      <c r="B9" s="61" t="s">
        <v>27</v>
      </c>
      <c r="C9" s="326">
        <v>3</v>
      </c>
      <c r="D9" s="327">
        <v>103</v>
      </c>
      <c r="E9" s="327">
        <v>189</v>
      </c>
      <c r="F9" s="327">
        <v>22</v>
      </c>
      <c r="G9" s="327">
        <v>3</v>
      </c>
      <c r="H9" s="327">
        <v>2</v>
      </c>
      <c r="I9" s="327">
        <v>9</v>
      </c>
      <c r="J9" s="327">
        <v>44</v>
      </c>
      <c r="K9" s="327">
        <v>21</v>
      </c>
      <c r="L9" s="327">
        <v>24</v>
      </c>
      <c r="M9" s="327" t="s">
        <v>94</v>
      </c>
      <c r="N9" s="327">
        <v>314</v>
      </c>
      <c r="O9" s="327">
        <v>101</v>
      </c>
      <c r="P9" s="327">
        <v>35</v>
      </c>
      <c r="Q9" s="327">
        <v>736</v>
      </c>
      <c r="R9" s="327">
        <v>124</v>
      </c>
      <c r="S9" s="327">
        <v>51</v>
      </c>
      <c r="T9" s="327">
        <v>7</v>
      </c>
      <c r="U9" s="327">
        <v>15</v>
      </c>
      <c r="V9" s="327">
        <v>60</v>
      </c>
      <c r="W9" s="327">
        <v>3</v>
      </c>
      <c r="X9" s="327">
        <v>29</v>
      </c>
      <c r="Y9" s="327">
        <v>268</v>
      </c>
      <c r="Z9" s="327">
        <v>10</v>
      </c>
      <c r="AA9" s="327">
        <v>8</v>
      </c>
      <c r="AB9" s="327">
        <v>11</v>
      </c>
      <c r="AC9" s="327">
        <v>6</v>
      </c>
      <c r="AD9" s="327">
        <v>36</v>
      </c>
      <c r="AE9" s="327">
        <v>25</v>
      </c>
      <c r="AF9" s="328">
        <v>9</v>
      </c>
      <c r="AG9" s="75"/>
      <c r="AH9" s="67">
        <f t="shared" si="2"/>
        <v>2268</v>
      </c>
      <c r="AI9" s="287">
        <f t="shared" si="3"/>
        <v>7.9783304604777143</v>
      </c>
    </row>
    <row r="10" spans="1:35" s="59" customFormat="1" ht="48.75" customHeight="1">
      <c r="A10" s="45">
        <v>4</v>
      </c>
      <c r="B10" s="61" t="s">
        <v>28</v>
      </c>
      <c r="C10" s="326">
        <v>1</v>
      </c>
      <c r="D10" s="327">
        <v>91</v>
      </c>
      <c r="E10" s="327">
        <v>234</v>
      </c>
      <c r="F10" s="327" t="s">
        <v>94</v>
      </c>
      <c r="G10" s="327" t="s">
        <v>94</v>
      </c>
      <c r="H10" s="327" t="s">
        <v>94</v>
      </c>
      <c r="I10" s="327">
        <v>6</v>
      </c>
      <c r="J10" s="327">
        <v>31</v>
      </c>
      <c r="K10" s="327">
        <v>20</v>
      </c>
      <c r="L10" s="327">
        <v>4</v>
      </c>
      <c r="M10" s="327" t="s">
        <v>94</v>
      </c>
      <c r="N10" s="327">
        <v>210</v>
      </c>
      <c r="O10" s="327">
        <v>24</v>
      </c>
      <c r="P10" s="327">
        <v>12</v>
      </c>
      <c r="Q10" s="327">
        <v>401</v>
      </c>
      <c r="R10" s="327">
        <v>13</v>
      </c>
      <c r="S10" s="327">
        <v>4</v>
      </c>
      <c r="T10" s="327">
        <v>3</v>
      </c>
      <c r="U10" s="327">
        <v>6</v>
      </c>
      <c r="V10" s="327">
        <v>40</v>
      </c>
      <c r="W10" s="327">
        <v>2</v>
      </c>
      <c r="X10" s="327">
        <v>2</v>
      </c>
      <c r="Y10" s="327">
        <v>174</v>
      </c>
      <c r="Z10" s="327">
        <v>10</v>
      </c>
      <c r="AA10" s="327">
        <v>3</v>
      </c>
      <c r="AB10" s="327">
        <v>4</v>
      </c>
      <c r="AC10" s="327">
        <v>2</v>
      </c>
      <c r="AD10" s="327">
        <v>1</v>
      </c>
      <c r="AE10" s="327">
        <v>2</v>
      </c>
      <c r="AF10" s="328">
        <v>1</v>
      </c>
      <c r="AG10" s="75"/>
      <c r="AH10" s="67">
        <f t="shared" si="2"/>
        <v>1301</v>
      </c>
      <c r="AI10" s="287">
        <f t="shared" si="3"/>
        <v>4.576634889365744</v>
      </c>
    </row>
    <row r="11" spans="1:35" s="59" customFormat="1" ht="48.75" customHeight="1">
      <c r="A11" s="45">
        <v>5</v>
      </c>
      <c r="B11" s="61" t="s">
        <v>29</v>
      </c>
      <c r="C11" s="326">
        <v>4</v>
      </c>
      <c r="D11" s="327">
        <v>114</v>
      </c>
      <c r="E11" s="327">
        <v>358</v>
      </c>
      <c r="F11" s="327">
        <v>8</v>
      </c>
      <c r="G11" s="327">
        <v>1</v>
      </c>
      <c r="H11" s="327">
        <v>6</v>
      </c>
      <c r="I11" s="327">
        <v>9</v>
      </c>
      <c r="J11" s="327">
        <v>8</v>
      </c>
      <c r="K11" s="327">
        <v>30</v>
      </c>
      <c r="L11" s="327">
        <v>35</v>
      </c>
      <c r="M11" s="327">
        <v>6</v>
      </c>
      <c r="N11" s="327">
        <v>435</v>
      </c>
      <c r="O11" s="327">
        <v>60</v>
      </c>
      <c r="P11" s="327">
        <v>21</v>
      </c>
      <c r="Q11" s="327">
        <v>495</v>
      </c>
      <c r="R11" s="327">
        <v>43</v>
      </c>
      <c r="S11" s="327">
        <v>16</v>
      </c>
      <c r="T11" s="327">
        <v>3</v>
      </c>
      <c r="U11" s="327">
        <v>23</v>
      </c>
      <c r="V11" s="327">
        <v>49</v>
      </c>
      <c r="W11" s="327">
        <v>4</v>
      </c>
      <c r="X11" s="327">
        <v>9</v>
      </c>
      <c r="Y11" s="327">
        <v>236</v>
      </c>
      <c r="Z11" s="327">
        <v>5</v>
      </c>
      <c r="AA11" s="327">
        <v>7</v>
      </c>
      <c r="AB11" s="327">
        <v>8</v>
      </c>
      <c r="AC11" s="327">
        <v>15</v>
      </c>
      <c r="AD11" s="327">
        <v>2</v>
      </c>
      <c r="AE11" s="327">
        <v>1</v>
      </c>
      <c r="AF11" s="328">
        <v>0</v>
      </c>
      <c r="AG11" s="75"/>
      <c r="AH11" s="67">
        <f t="shared" si="2"/>
        <v>2011</v>
      </c>
      <c r="AI11" s="287">
        <f t="shared" si="3"/>
        <v>7.0742603862525062</v>
      </c>
    </row>
    <row r="12" spans="1:35" s="59" customFormat="1" ht="48.75" customHeight="1">
      <c r="A12" s="45">
        <v>6</v>
      </c>
      <c r="B12" s="61" t="s">
        <v>30</v>
      </c>
      <c r="C12" s="326">
        <v>4</v>
      </c>
      <c r="D12" s="327">
        <v>92</v>
      </c>
      <c r="E12" s="327">
        <v>508</v>
      </c>
      <c r="F12" s="327">
        <v>7</v>
      </c>
      <c r="G12" s="327" t="s">
        <v>94</v>
      </c>
      <c r="H12" s="327">
        <v>4</v>
      </c>
      <c r="I12" s="327">
        <v>5</v>
      </c>
      <c r="J12" s="327">
        <v>7</v>
      </c>
      <c r="K12" s="327">
        <v>27</v>
      </c>
      <c r="L12" s="327">
        <v>5</v>
      </c>
      <c r="M12" s="327">
        <v>4</v>
      </c>
      <c r="N12" s="327">
        <v>190</v>
      </c>
      <c r="O12" s="327">
        <v>32</v>
      </c>
      <c r="P12" s="327">
        <v>35</v>
      </c>
      <c r="Q12" s="327">
        <v>232</v>
      </c>
      <c r="R12" s="327">
        <v>63</v>
      </c>
      <c r="S12" s="327">
        <v>5</v>
      </c>
      <c r="T12" s="327" t="s">
        <v>94</v>
      </c>
      <c r="U12" s="327">
        <v>5</v>
      </c>
      <c r="V12" s="327">
        <v>38</v>
      </c>
      <c r="W12" s="327">
        <v>3</v>
      </c>
      <c r="X12" s="327">
        <v>7</v>
      </c>
      <c r="Y12" s="327">
        <v>165</v>
      </c>
      <c r="Z12" s="327">
        <v>2</v>
      </c>
      <c r="AA12" s="327">
        <v>10</v>
      </c>
      <c r="AB12" s="327">
        <v>11</v>
      </c>
      <c r="AC12" s="327">
        <v>5</v>
      </c>
      <c r="AD12" s="327">
        <v>2</v>
      </c>
      <c r="AE12" s="327" t="s">
        <v>94</v>
      </c>
      <c r="AF12" s="328">
        <v>2</v>
      </c>
      <c r="AG12" s="75"/>
      <c r="AH12" s="67">
        <f t="shared" si="2"/>
        <v>1470</v>
      </c>
      <c r="AI12" s="287">
        <f t="shared" si="3"/>
        <v>5.1711401132725934</v>
      </c>
    </row>
    <row r="13" spans="1:35" s="59" customFormat="1" ht="48.75" customHeight="1">
      <c r="A13" s="45">
        <v>7</v>
      </c>
      <c r="B13" s="61" t="s">
        <v>31</v>
      </c>
      <c r="C13" s="326">
        <v>6</v>
      </c>
      <c r="D13" s="327">
        <v>330</v>
      </c>
      <c r="E13" s="327">
        <v>640</v>
      </c>
      <c r="F13" s="327">
        <v>21</v>
      </c>
      <c r="G13" s="327">
        <v>3</v>
      </c>
      <c r="H13" s="327">
        <v>7</v>
      </c>
      <c r="I13" s="327">
        <v>6</v>
      </c>
      <c r="J13" s="327">
        <v>81</v>
      </c>
      <c r="K13" s="327">
        <v>13</v>
      </c>
      <c r="L13" s="327" t="s">
        <v>94</v>
      </c>
      <c r="M13" s="327" t="s">
        <v>94</v>
      </c>
      <c r="N13" s="327">
        <v>663</v>
      </c>
      <c r="O13" s="327">
        <v>120</v>
      </c>
      <c r="P13" s="327">
        <v>148</v>
      </c>
      <c r="Q13" s="327">
        <v>910</v>
      </c>
      <c r="R13" s="327">
        <v>20</v>
      </c>
      <c r="S13" s="327">
        <v>5</v>
      </c>
      <c r="T13" s="327" t="s">
        <v>94</v>
      </c>
      <c r="U13" s="327">
        <v>59</v>
      </c>
      <c r="V13" s="327">
        <v>38</v>
      </c>
      <c r="W13" s="327">
        <v>5</v>
      </c>
      <c r="X13" s="327">
        <v>14</v>
      </c>
      <c r="Y13" s="327">
        <v>980</v>
      </c>
      <c r="Z13" s="327">
        <v>28</v>
      </c>
      <c r="AA13" s="327">
        <v>11</v>
      </c>
      <c r="AB13" s="327">
        <v>1</v>
      </c>
      <c r="AC13" s="327">
        <v>33</v>
      </c>
      <c r="AD13" s="327">
        <v>9</v>
      </c>
      <c r="AE13" s="327">
        <v>3</v>
      </c>
      <c r="AF13" s="328">
        <v>7</v>
      </c>
      <c r="AG13" s="75"/>
      <c r="AH13" s="67">
        <f t="shared" si="2"/>
        <v>4161</v>
      </c>
      <c r="AI13" s="287">
        <f t="shared" si="3"/>
        <v>14.637492524712419</v>
      </c>
    </row>
    <row r="14" spans="1:35" s="59" customFormat="1" ht="48.75" customHeight="1">
      <c r="A14" s="45">
        <v>8</v>
      </c>
      <c r="B14" s="61" t="s">
        <v>32</v>
      </c>
      <c r="C14" s="326">
        <v>10</v>
      </c>
      <c r="D14" s="327">
        <v>103</v>
      </c>
      <c r="E14" s="327">
        <v>369</v>
      </c>
      <c r="F14" s="327">
        <v>14</v>
      </c>
      <c r="G14" s="327" t="s">
        <v>94</v>
      </c>
      <c r="H14" s="327">
        <v>1</v>
      </c>
      <c r="I14" s="327">
        <v>12</v>
      </c>
      <c r="J14" s="327">
        <v>50</v>
      </c>
      <c r="K14" s="327">
        <v>35</v>
      </c>
      <c r="L14" s="327">
        <v>16</v>
      </c>
      <c r="M14" s="327">
        <v>3</v>
      </c>
      <c r="N14" s="327">
        <v>540</v>
      </c>
      <c r="O14" s="327">
        <v>71</v>
      </c>
      <c r="P14" s="327">
        <v>29</v>
      </c>
      <c r="Q14" s="327">
        <v>459</v>
      </c>
      <c r="R14" s="327">
        <v>23</v>
      </c>
      <c r="S14" s="327">
        <v>19</v>
      </c>
      <c r="T14" s="327">
        <v>4</v>
      </c>
      <c r="U14" s="327">
        <v>34</v>
      </c>
      <c r="V14" s="327">
        <v>90</v>
      </c>
      <c r="W14" s="327">
        <v>4</v>
      </c>
      <c r="X14" s="327">
        <v>22</v>
      </c>
      <c r="Y14" s="327">
        <v>401</v>
      </c>
      <c r="Z14" s="327">
        <v>18</v>
      </c>
      <c r="AA14" s="327">
        <v>4</v>
      </c>
      <c r="AB14" s="327">
        <v>8</v>
      </c>
      <c r="AC14" s="327">
        <v>10</v>
      </c>
      <c r="AD14" s="327">
        <v>18</v>
      </c>
      <c r="AE14" s="327">
        <v>4</v>
      </c>
      <c r="AF14" s="328">
        <v>8</v>
      </c>
      <c r="AG14" s="75"/>
      <c r="AH14" s="67">
        <f t="shared" si="2"/>
        <v>2379</v>
      </c>
      <c r="AI14" s="287">
        <f t="shared" si="3"/>
        <v>8.3688043057656447</v>
      </c>
    </row>
    <row r="15" spans="1:35" s="59" customFormat="1" ht="48.75" customHeight="1">
      <c r="A15" s="45">
        <v>9</v>
      </c>
      <c r="B15" s="61" t="s">
        <v>33</v>
      </c>
      <c r="C15" s="326">
        <v>1</v>
      </c>
      <c r="D15" s="327">
        <v>90</v>
      </c>
      <c r="E15" s="327">
        <v>536</v>
      </c>
      <c r="F15" s="327">
        <v>7</v>
      </c>
      <c r="G15" s="327">
        <v>2</v>
      </c>
      <c r="H15" s="327">
        <v>3</v>
      </c>
      <c r="I15" s="327">
        <v>4</v>
      </c>
      <c r="J15" s="327">
        <v>35</v>
      </c>
      <c r="K15" s="327">
        <v>14</v>
      </c>
      <c r="L15" s="327">
        <v>51</v>
      </c>
      <c r="M15" s="327" t="s">
        <v>94</v>
      </c>
      <c r="N15" s="327">
        <v>355</v>
      </c>
      <c r="O15" s="327">
        <v>40</v>
      </c>
      <c r="P15" s="327">
        <v>24</v>
      </c>
      <c r="Q15" s="327">
        <v>532</v>
      </c>
      <c r="R15" s="327">
        <v>25</v>
      </c>
      <c r="S15" s="327">
        <v>4</v>
      </c>
      <c r="T15" s="327">
        <v>3</v>
      </c>
      <c r="U15" s="327">
        <v>15</v>
      </c>
      <c r="V15" s="327">
        <v>51</v>
      </c>
      <c r="W15" s="327">
        <v>3</v>
      </c>
      <c r="X15" s="327">
        <v>9</v>
      </c>
      <c r="Y15" s="327">
        <v>265</v>
      </c>
      <c r="Z15" s="327">
        <v>8</v>
      </c>
      <c r="AA15" s="327">
        <v>4</v>
      </c>
      <c r="AB15" s="327">
        <v>1</v>
      </c>
      <c r="AC15" s="327">
        <v>8</v>
      </c>
      <c r="AD15" s="327">
        <v>4</v>
      </c>
      <c r="AE15" s="327">
        <v>2</v>
      </c>
      <c r="AF15" s="328">
        <v>4</v>
      </c>
      <c r="AG15" s="75"/>
      <c r="AH15" s="67">
        <f t="shared" si="2"/>
        <v>2100</v>
      </c>
      <c r="AI15" s="287">
        <f t="shared" si="3"/>
        <v>7.3873430189608476</v>
      </c>
    </row>
    <row r="16" spans="1:35" s="59" customFormat="1" ht="48.75" customHeight="1">
      <c r="A16" s="45">
        <v>10</v>
      </c>
      <c r="B16" s="61" t="s">
        <v>34</v>
      </c>
      <c r="C16" s="326">
        <v>3</v>
      </c>
      <c r="D16" s="327">
        <v>75</v>
      </c>
      <c r="E16" s="327">
        <v>160</v>
      </c>
      <c r="F16" s="327">
        <v>3</v>
      </c>
      <c r="G16" s="327" t="s">
        <v>94</v>
      </c>
      <c r="H16" s="327">
        <v>1</v>
      </c>
      <c r="I16" s="327">
        <v>2</v>
      </c>
      <c r="J16" s="327">
        <v>23</v>
      </c>
      <c r="K16" s="327">
        <v>4</v>
      </c>
      <c r="L16" s="327">
        <v>3</v>
      </c>
      <c r="M16" s="327" t="s">
        <v>94</v>
      </c>
      <c r="N16" s="327">
        <v>165</v>
      </c>
      <c r="O16" s="327">
        <v>25</v>
      </c>
      <c r="P16" s="327">
        <v>4</v>
      </c>
      <c r="Q16" s="327">
        <v>369</v>
      </c>
      <c r="R16" s="327">
        <v>12</v>
      </c>
      <c r="S16" s="327" t="s">
        <v>94</v>
      </c>
      <c r="T16" s="327">
        <v>1</v>
      </c>
      <c r="U16" s="327">
        <v>7</v>
      </c>
      <c r="V16" s="327">
        <v>14</v>
      </c>
      <c r="W16" s="327">
        <v>2</v>
      </c>
      <c r="X16" s="327">
        <v>3</v>
      </c>
      <c r="Y16" s="327">
        <v>102</v>
      </c>
      <c r="Z16" s="327">
        <v>3</v>
      </c>
      <c r="AA16" s="327">
        <v>6</v>
      </c>
      <c r="AB16" s="327">
        <v>5</v>
      </c>
      <c r="AC16" s="327">
        <v>1</v>
      </c>
      <c r="AD16" s="327">
        <v>7</v>
      </c>
      <c r="AE16" s="327" t="s">
        <v>94</v>
      </c>
      <c r="AF16" s="328">
        <v>1</v>
      </c>
      <c r="AG16" s="75"/>
      <c r="AH16" s="67">
        <f t="shared" si="2"/>
        <v>1001</v>
      </c>
      <c r="AI16" s="287">
        <f t="shared" si="3"/>
        <v>3.5213001723713369</v>
      </c>
    </row>
    <row r="17" spans="1:35" s="59" customFormat="1" ht="48.75" customHeight="1">
      <c r="A17" s="45">
        <v>11</v>
      </c>
      <c r="B17" s="61" t="s">
        <v>35</v>
      </c>
      <c r="C17" s="326">
        <v>18</v>
      </c>
      <c r="D17" s="327">
        <v>143</v>
      </c>
      <c r="E17" s="327">
        <v>152</v>
      </c>
      <c r="F17" s="327">
        <v>11</v>
      </c>
      <c r="G17" s="327">
        <v>14</v>
      </c>
      <c r="H17" s="327">
        <v>3</v>
      </c>
      <c r="I17" s="327">
        <v>14</v>
      </c>
      <c r="J17" s="327">
        <v>12</v>
      </c>
      <c r="K17" s="327">
        <v>37</v>
      </c>
      <c r="L17" s="327">
        <v>6</v>
      </c>
      <c r="M17" s="327">
        <v>1</v>
      </c>
      <c r="N17" s="327">
        <v>311</v>
      </c>
      <c r="O17" s="327">
        <v>37</v>
      </c>
      <c r="P17" s="327">
        <v>41</v>
      </c>
      <c r="Q17" s="327">
        <v>920</v>
      </c>
      <c r="R17" s="327">
        <v>3</v>
      </c>
      <c r="S17" s="327">
        <v>3</v>
      </c>
      <c r="T17" s="327">
        <v>1</v>
      </c>
      <c r="U17" s="327">
        <v>19</v>
      </c>
      <c r="V17" s="327">
        <v>66</v>
      </c>
      <c r="W17" s="327">
        <v>10</v>
      </c>
      <c r="X17" s="327">
        <v>26</v>
      </c>
      <c r="Y17" s="327">
        <v>310</v>
      </c>
      <c r="Z17" s="327">
        <v>66</v>
      </c>
      <c r="AA17" s="327">
        <v>22</v>
      </c>
      <c r="AB17" s="327">
        <v>6</v>
      </c>
      <c r="AC17" s="327">
        <v>8</v>
      </c>
      <c r="AD17" s="327">
        <v>8</v>
      </c>
      <c r="AE17" s="327">
        <v>1</v>
      </c>
      <c r="AF17" s="328">
        <v>5</v>
      </c>
      <c r="AG17" s="75"/>
      <c r="AH17" s="67">
        <f t="shared" si="2"/>
        <v>2274</v>
      </c>
      <c r="AI17" s="287">
        <f t="shared" si="3"/>
        <v>7.9994371548176026</v>
      </c>
    </row>
    <row r="18" spans="1:35" s="59" customFormat="1" ht="48.75" customHeight="1">
      <c r="A18" s="45">
        <v>12</v>
      </c>
      <c r="B18" s="61" t="s">
        <v>36</v>
      </c>
      <c r="C18" s="326">
        <v>4</v>
      </c>
      <c r="D18" s="327">
        <v>401</v>
      </c>
      <c r="E18" s="327">
        <v>380</v>
      </c>
      <c r="F18" s="327">
        <v>30</v>
      </c>
      <c r="G18" s="327">
        <v>5</v>
      </c>
      <c r="H18" s="327">
        <v>9</v>
      </c>
      <c r="I18" s="327">
        <v>31</v>
      </c>
      <c r="J18" s="327">
        <v>32</v>
      </c>
      <c r="K18" s="327">
        <v>11</v>
      </c>
      <c r="L18" s="327">
        <v>11</v>
      </c>
      <c r="M18" s="327">
        <v>2</v>
      </c>
      <c r="N18" s="327">
        <v>510</v>
      </c>
      <c r="O18" s="327">
        <v>200</v>
      </c>
      <c r="P18" s="327">
        <v>349</v>
      </c>
      <c r="Q18" s="327">
        <v>1450</v>
      </c>
      <c r="R18" s="327">
        <v>6</v>
      </c>
      <c r="S18" s="327">
        <v>3</v>
      </c>
      <c r="T18" s="327">
        <v>3</v>
      </c>
      <c r="U18" s="327">
        <v>604</v>
      </c>
      <c r="V18" s="327">
        <v>57</v>
      </c>
      <c r="W18" s="327">
        <v>8</v>
      </c>
      <c r="X18" s="327">
        <v>56</v>
      </c>
      <c r="Y18" s="327">
        <v>781</v>
      </c>
      <c r="Z18" s="327">
        <v>38</v>
      </c>
      <c r="AA18" s="327">
        <v>20</v>
      </c>
      <c r="AB18" s="327">
        <v>7</v>
      </c>
      <c r="AC18" s="327">
        <v>127</v>
      </c>
      <c r="AD18" s="327">
        <v>10</v>
      </c>
      <c r="AE18" s="327">
        <v>12</v>
      </c>
      <c r="AF18" s="328">
        <v>1</v>
      </c>
      <c r="AG18" s="75"/>
      <c r="AH18" s="67">
        <f t="shared" si="2"/>
        <v>5158</v>
      </c>
      <c r="AI18" s="287">
        <f t="shared" si="3"/>
        <v>18.144721567523835</v>
      </c>
    </row>
    <row r="19" spans="1:35" s="59" customFormat="1" ht="48.75" customHeight="1">
      <c r="A19" s="45">
        <v>13</v>
      </c>
      <c r="B19" s="61" t="s">
        <v>37</v>
      </c>
      <c r="C19" s="326">
        <v>4</v>
      </c>
      <c r="D19" s="327">
        <v>173</v>
      </c>
      <c r="E19" s="327">
        <v>158</v>
      </c>
      <c r="F19" s="327">
        <v>19</v>
      </c>
      <c r="G19" s="327">
        <v>1</v>
      </c>
      <c r="H19" s="327">
        <v>8</v>
      </c>
      <c r="I19" s="327">
        <v>14</v>
      </c>
      <c r="J19" s="327">
        <v>25</v>
      </c>
      <c r="K19" s="327">
        <v>9</v>
      </c>
      <c r="L19" s="327">
        <v>15</v>
      </c>
      <c r="M19" s="327">
        <v>3</v>
      </c>
      <c r="N19" s="327">
        <v>310</v>
      </c>
      <c r="O19" s="327">
        <v>58</v>
      </c>
      <c r="P19" s="327">
        <v>32</v>
      </c>
      <c r="Q19" s="327">
        <v>725</v>
      </c>
      <c r="R19" s="327">
        <v>10</v>
      </c>
      <c r="S19" s="327" t="s">
        <v>94</v>
      </c>
      <c r="T19" s="327">
        <v>4</v>
      </c>
      <c r="U19" s="327">
        <v>28</v>
      </c>
      <c r="V19" s="327">
        <v>82</v>
      </c>
      <c r="W19" s="327">
        <v>3</v>
      </c>
      <c r="X19" s="327">
        <v>12</v>
      </c>
      <c r="Y19" s="327">
        <v>329</v>
      </c>
      <c r="Z19" s="327">
        <v>49</v>
      </c>
      <c r="AA19" s="327">
        <v>17</v>
      </c>
      <c r="AB19" s="327">
        <v>1</v>
      </c>
      <c r="AC19" s="327">
        <v>5</v>
      </c>
      <c r="AD19" s="327">
        <v>8</v>
      </c>
      <c r="AE19" s="327">
        <v>3</v>
      </c>
      <c r="AF19" s="328">
        <v>1</v>
      </c>
      <c r="AG19" s="75"/>
      <c r="AH19" s="67">
        <f t="shared" si="2"/>
        <v>2106</v>
      </c>
      <c r="AI19" s="287">
        <f t="shared" si="3"/>
        <v>7.408449713300735</v>
      </c>
    </row>
    <row r="20" spans="1:35" s="59" customFormat="1" ht="48.75" customHeight="1" thickBot="1">
      <c r="A20" s="46">
        <v>14</v>
      </c>
      <c r="B20" s="62" t="s">
        <v>22</v>
      </c>
      <c r="C20" s="329">
        <v>17</v>
      </c>
      <c r="D20" s="330">
        <v>47</v>
      </c>
      <c r="E20" s="330">
        <v>89</v>
      </c>
      <c r="F20" s="330">
        <v>10</v>
      </c>
      <c r="G20" s="330">
        <v>5</v>
      </c>
      <c r="H20" s="330">
        <v>26</v>
      </c>
      <c r="I20" s="330">
        <v>44</v>
      </c>
      <c r="J20" s="330">
        <v>48</v>
      </c>
      <c r="K20" s="330">
        <v>46</v>
      </c>
      <c r="L20" s="330">
        <v>8</v>
      </c>
      <c r="M20" s="330">
        <v>18</v>
      </c>
      <c r="N20" s="330">
        <v>286</v>
      </c>
      <c r="O20" s="330">
        <v>62</v>
      </c>
      <c r="P20" s="330">
        <v>102</v>
      </c>
      <c r="Q20" s="330">
        <v>1021</v>
      </c>
      <c r="R20" s="330">
        <v>36</v>
      </c>
      <c r="S20" s="330">
        <v>12</v>
      </c>
      <c r="T20" s="330">
        <v>14</v>
      </c>
      <c r="U20" s="330">
        <v>106</v>
      </c>
      <c r="V20" s="330">
        <v>162</v>
      </c>
      <c r="W20" s="330">
        <v>21</v>
      </c>
      <c r="X20" s="330">
        <v>68</v>
      </c>
      <c r="Y20" s="330">
        <v>291</v>
      </c>
      <c r="Z20" s="330">
        <v>45</v>
      </c>
      <c r="AA20" s="330">
        <v>98</v>
      </c>
      <c r="AB20" s="330">
        <v>13</v>
      </c>
      <c r="AC20" s="330">
        <v>16</v>
      </c>
      <c r="AD20" s="330">
        <v>59</v>
      </c>
      <c r="AE20" s="330">
        <v>14</v>
      </c>
      <c r="AF20" s="331">
        <v>13</v>
      </c>
      <c r="AG20" s="75"/>
      <c r="AH20" s="68">
        <f t="shared" si="2"/>
        <v>2797</v>
      </c>
      <c r="AI20" s="288">
        <f t="shared" si="3"/>
        <v>9.8392373447778514</v>
      </c>
    </row>
    <row r="21" spans="1:35" s="57" customFormat="1"/>
    <row r="22" spans="1:35" s="57" customFormat="1"/>
    <row r="23" spans="1:35" s="57" customFormat="1"/>
    <row r="24" spans="1:35" s="57" customFormat="1"/>
    <row r="25" spans="1:35" s="57" customFormat="1"/>
    <row r="26" spans="1:35" s="57" customFormat="1"/>
    <row r="27" spans="1:35" s="57" customFormat="1"/>
  </sheetData>
  <mergeCells count="4">
    <mergeCell ref="A1:AI1"/>
    <mergeCell ref="B2:AI2"/>
    <mergeCell ref="A4:A5"/>
    <mergeCell ref="AH3:AI3"/>
  </mergeCells>
  <pageMargins left="0.19685039370078741" right="0.19685039370078741" top="0.35433070866141736" bottom="0.35433070866141736" header="0.31496062992125984" footer="0.31496062992125984"/>
  <pageSetup paperSize="9" scale="4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9"/>
  <sheetViews>
    <sheetView view="pageBreakPreview" zoomScale="70" zoomScaleNormal="70" zoomScaleSheetLayoutView="70" workbookViewId="0">
      <selection activeCell="B26" sqref="B26"/>
    </sheetView>
  </sheetViews>
  <sheetFormatPr defaultRowHeight="18.75"/>
  <cols>
    <col min="1" max="1" width="4.21875" style="169" customWidth="1"/>
    <col min="2" max="2" width="53.88671875" style="169" customWidth="1"/>
    <col min="3" max="3" width="10.109375" style="169" customWidth="1"/>
    <col min="4" max="4" width="8.33203125" style="169" customWidth="1"/>
    <col min="5" max="16384" width="8.88671875" style="169"/>
  </cols>
  <sheetData>
    <row r="1" spans="1:4" ht="19.5">
      <c r="C1" s="395"/>
      <c r="D1" s="395"/>
    </row>
    <row r="2" spans="1:4" ht="23.25">
      <c r="A2" s="396" t="s">
        <v>195</v>
      </c>
      <c r="B2" s="396"/>
      <c r="C2" s="396"/>
      <c r="D2" s="396"/>
    </row>
    <row r="3" spans="1:4" ht="23.25">
      <c r="A3" s="396" t="s">
        <v>122</v>
      </c>
      <c r="B3" s="396"/>
      <c r="C3" s="396"/>
      <c r="D3" s="396"/>
    </row>
    <row r="4" spans="1:4" ht="23.25">
      <c r="A4" s="397" t="s">
        <v>41</v>
      </c>
      <c r="B4" s="397"/>
      <c r="C4" s="397"/>
      <c r="D4" s="397"/>
    </row>
    <row r="5" spans="1:4" ht="11.25" customHeight="1">
      <c r="A5" s="170"/>
      <c r="B5" s="170"/>
      <c r="C5" s="170"/>
      <c r="D5" s="170"/>
    </row>
    <row r="6" spans="1:4">
      <c r="A6" s="398" t="s">
        <v>205</v>
      </c>
      <c r="B6" s="398"/>
      <c r="C6" s="398"/>
      <c r="D6" s="398"/>
    </row>
    <row r="7" spans="1:4" ht="6" customHeight="1">
      <c r="A7" s="190"/>
      <c r="B7" s="190"/>
      <c r="C7" s="190"/>
      <c r="D7" s="190"/>
    </row>
    <row r="8" spans="1:4" s="171" customFormat="1" ht="39">
      <c r="A8" s="228" t="s">
        <v>123</v>
      </c>
      <c r="B8" s="228" t="s">
        <v>124</v>
      </c>
      <c r="C8" s="289" t="s">
        <v>125</v>
      </c>
      <c r="D8" s="289" t="s">
        <v>126</v>
      </c>
    </row>
    <row r="9" spans="1:4" s="173" customFormat="1" ht="19.5">
      <c r="A9" s="393" t="s">
        <v>135</v>
      </c>
      <c r="B9" s="394"/>
      <c r="C9" s="172">
        <f>SUM(C10:C39)</f>
        <v>34600</v>
      </c>
      <c r="D9" s="290">
        <v>1</v>
      </c>
    </row>
    <row r="10" spans="1:4" s="177" customFormat="1">
      <c r="A10" s="174">
        <v>1</v>
      </c>
      <c r="B10" s="175" t="s">
        <v>127</v>
      </c>
      <c r="C10" s="176">
        <v>10463</v>
      </c>
      <c r="D10" s="332">
        <v>28.430717275829316</v>
      </c>
    </row>
    <row r="11" spans="1:4" s="177" customFormat="1" ht="37.5">
      <c r="A11" s="178">
        <v>2</v>
      </c>
      <c r="B11" s="179" t="s">
        <v>128</v>
      </c>
      <c r="C11" s="180">
        <v>4929</v>
      </c>
      <c r="D11" s="332">
        <v>16.34361698385338</v>
      </c>
    </row>
    <row r="12" spans="1:4" s="177" customFormat="1">
      <c r="A12" s="178">
        <v>3</v>
      </c>
      <c r="B12" s="179" t="s">
        <v>75</v>
      </c>
      <c r="C12" s="180">
        <v>4765</v>
      </c>
      <c r="D12" s="332">
        <v>13.656031237907623</v>
      </c>
    </row>
    <row r="13" spans="1:4" s="177" customFormat="1">
      <c r="A13" s="178">
        <v>4</v>
      </c>
      <c r="B13" s="179" t="s">
        <v>66</v>
      </c>
      <c r="C13" s="180">
        <v>4489</v>
      </c>
      <c r="D13" s="332">
        <v>11.397614943539592</v>
      </c>
    </row>
    <row r="14" spans="1:4" s="177" customFormat="1">
      <c r="A14" s="178">
        <v>5</v>
      </c>
      <c r="B14" s="179" t="s">
        <v>129</v>
      </c>
      <c r="C14" s="180">
        <v>2416</v>
      </c>
      <c r="D14" s="332">
        <v>5.3751714918915114</v>
      </c>
    </row>
    <row r="15" spans="1:4" s="177" customFormat="1">
      <c r="A15" s="178">
        <v>6</v>
      </c>
      <c r="B15" s="179" t="s">
        <v>77</v>
      </c>
      <c r="C15" s="180">
        <v>1168</v>
      </c>
      <c r="D15" s="332">
        <v>3.6584936855806096</v>
      </c>
    </row>
    <row r="16" spans="1:4" s="177" customFormat="1" ht="37.5">
      <c r="A16" s="178">
        <v>7</v>
      </c>
      <c r="B16" s="179" t="s">
        <v>130</v>
      </c>
      <c r="C16" s="180">
        <v>801</v>
      </c>
      <c r="D16" s="332">
        <v>3.0604706792837795</v>
      </c>
    </row>
    <row r="17" spans="1:4" s="177" customFormat="1">
      <c r="A17" s="178">
        <v>8</v>
      </c>
      <c r="B17" s="179" t="s">
        <v>76</v>
      </c>
      <c r="C17" s="180">
        <v>1000</v>
      </c>
      <c r="D17" s="332">
        <v>2.8001547824251594</v>
      </c>
    </row>
    <row r="18" spans="1:4" s="177" customFormat="1">
      <c r="A18" s="178">
        <v>9</v>
      </c>
      <c r="B18" s="179" t="s">
        <v>82</v>
      </c>
      <c r="C18" s="180">
        <v>827</v>
      </c>
      <c r="D18" s="332">
        <v>2.5961234038062408</v>
      </c>
    </row>
    <row r="19" spans="1:4" s="177" customFormat="1">
      <c r="A19" s="178">
        <v>10</v>
      </c>
      <c r="B19" s="179" t="s">
        <v>79</v>
      </c>
      <c r="C19" s="180">
        <v>421</v>
      </c>
      <c r="D19" s="332">
        <v>1.3437928729728779</v>
      </c>
    </row>
    <row r="20" spans="1:4" s="177" customFormat="1">
      <c r="A20" s="178">
        <v>11</v>
      </c>
      <c r="B20" s="179" t="s">
        <v>71</v>
      </c>
      <c r="C20" s="180">
        <v>456</v>
      </c>
      <c r="D20" s="332">
        <v>1.1151370176240898</v>
      </c>
    </row>
    <row r="21" spans="1:4" s="177" customFormat="1">
      <c r="A21" s="178">
        <v>12</v>
      </c>
      <c r="B21" s="179" t="s">
        <v>90</v>
      </c>
      <c r="C21" s="180">
        <v>258</v>
      </c>
      <c r="D21" s="332">
        <v>1.0799591937242761</v>
      </c>
    </row>
    <row r="22" spans="1:4" s="177" customFormat="1">
      <c r="A22" s="178">
        <v>13</v>
      </c>
      <c r="B22" s="179" t="s">
        <v>72</v>
      </c>
      <c r="C22" s="180">
        <v>280</v>
      </c>
      <c r="D22" s="332">
        <v>1.0623702817743694</v>
      </c>
    </row>
    <row r="23" spans="1:4" s="177" customFormat="1">
      <c r="A23" s="178">
        <v>14</v>
      </c>
      <c r="B23" s="179" t="s">
        <v>85</v>
      </c>
      <c r="C23" s="180">
        <v>278</v>
      </c>
      <c r="D23" s="332">
        <v>0.99905019875470502</v>
      </c>
    </row>
    <row r="24" spans="1:4" s="181" customFormat="1">
      <c r="A24" s="178">
        <v>15</v>
      </c>
      <c r="B24" s="179" t="s">
        <v>67</v>
      </c>
      <c r="C24" s="180">
        <v>239</v>
      </c>
      <c r="D24" s="332">
        <v>0.96739015724487276</v>
      </c>
    </row>
    <row r="25" spans="1:4" s="181" customFormat="1">
      <c r="A25" s="178">
        <v>16</v>
      </c>
      <c r="B25" s="179" t="s">
        <v>131</v>
      </c>
      <c r="C25" s="180">
        <v>323</v>
      </c>
      <c r="D25" s="332">
        <v>0.91110563900517105</v>
      </c>
    </row>
    <row r="26" spans="1:4" s="181" customFormat="1">
      <c r="A26" s="178">
        <v>17</v>
      </c>
      <c r="B26" s="179" t="s">
        <v>132</v>
      </c>
      <c r="C26" s="180">
        <v>229</v>
      </c>
      <c r="D26" s="332">
        <v>0.8653744679354135</v>
      </c>
    </row>
    <row r="27" spans="1:4" s="181" customFormat="1" ht="37.5">
      <c r="A27" s="178">
        <v>18</v>
      </c>
      <c r="B27" s="179" t="s">
        <v>133</v>
      </c>
      <c r="C27" s="180">
        <v>172</v>
      </c>
      <c r="D27" s="332">
        <v>0.7457698666760475</v>
      </c>
    </row>
    <row r="28" spans="1:4" s="181" customFormat="1">
      <c r="A28" s="178">
        <v>19</v>
      </c>
      <c r="B28" s="179" t="s">
        <v>70</v>
      </c>
      <c r="C28" s="180">
        <v>172</v>
      </c>
      <c r="D28" s="332">
        <v>0.61209413585675587</v>
      </c>
    </row>
    <row r="29" spans="1:4" s="181" customFormat="1">
      <c r="A29" s="178">
        <v>20</v>
      </c>
      <c r="B29" s="179" t="s">
        <v>80</v>
      </c>
      <c r="C29" s="180">
        <v>132</v>
      </c>
      <c r="D29" s="332">
        <v>0.50304288176733392</v>
      </c>
    </row>
    <row r="30" spans="1:4" s="181" customFormat="1">
      <c r="A30" s="178">
        <v>21</v>
      </c>
      <c r="B30" s="179" t="s">
        <v>73</v>
      </c>
      <c r="C30" s="180">
        <v>195</v>
      </c>
      <c r="D30" s="332">
        <v>0.46082949308755761</v>
      </c>
    </row>
    <row r="31" spans="1:4" ht="37.5">
      <c r="A31" s="178">
        <v>22</v>
      </c>
      <c r="B31" s="179" t="s">
        <v>89</v>
      </c>
      <c r="C31" s="180">
        <v>74</v>
      </c>
      <c r="D31" s="332">
        <v>0.30956485031835934</v>
      </c>
    </row>
    <row r="32" spans="1:4">
      <c r="A32" s="178">
        <v>23</v>
      </c>
      <c r="B32" s="179" t="s">
        <v>134</v>
      </c>
      <c r="C32" s="180">
        <v>85</v>
      </c>
      <c r="D32" s="332">
        <v>0.29549372075843389</v>
      </c>
    </row>
    <row r="33" spans="1:4">
      <c r="A33" s="178">
        <v>24</v>
      </c>
      <c r="B33" s="179" t="s">
        <v>69</v>
      </c>
      <c r="C33" s="180">
        <v>81</v>
      </c>
      <c r="D33" s="332">
        <v>0.26735146163858303</v>
      </c>
    </row>
    <row r="34" spans="1:4" ht="37.5">
      <c r="A34" s="178">
        <v>25</v>
      </c>
      <c r="B34" s="179" t="s">
        <v>92</v>
      </c>
      <c r="C34" s="180">
        <v>67</v>
      </c>
      <c r="D34" s="332">
        <v>0.2286558553487881</v>
      </c>
    </row>
    <row r="35" spans="1:4">
      <c r="A35" s="178">
        <v>26</v>
      </c>
      <c r="B35" s="179" t="s">
        <v>84</v>
      </c>
      <c r="C35" s="180">
        <v>79</v>
      </c>
      <c r="D35" s="332">
        <v>0.2145847257888627</v>
      </c>
    </row>
    <row r="36" spans="1:4">
      <c r="A36" s="178">
        <v>27</v>
      </c>
      <c r="B36" s="179" t="s">
        <v>81</v>
      </c>
      <c r="C36" s="180">
        <v>58</v>
      </c>
      <c r="D36" s="332">
        <v>0.21106694339888135</v>
      </c>
    </row>
    <row r="37" spans="1:4">
      <c r="A37" s="178">
        <v>28</v>
      </c>
      <c r="B37" s="179" t="s">
        <v>74</v>
      </c>
      <c r="C37" s="180">
        <v>40</v>
      </c>
      <c r="D37" s="332">
        <v>0.16533577232912372</v>
      </c>
    </row>
    <row r="38" spans="1:4">
      <c r="A38" s="178">
        <v>29</v>
      </c>
      <c r="B38" s="179" t="s">
        <v>68</v>
      </c>
      <c r="C38" s="180">
        <v>45</v>
      </c>
      <c r="D38" s="332">
        <v>0.12312238364934745</v>
      </c>
    </row>
    <row r="39" spans="1:4">
      <c r="A39" s="182">
        <v>30</v>
      </c>
      <c r="B39" s="183" t="s">
        <v>93</v>
      </c>
      <c r="C39" s="184">
        <v>58</v>
      </c>
      <c r="D39" s="332">
        <v>0.20051359622893727</v>
      </c>
    </row>
  </sheetData>
  <mergeCells count="6">
    <mergeCell ref="A9:B9"/>
    <mergeCell ref="C1:D1"/>
    <mergeCell ref="A2:D2"/>
    <mergeCell ref="A3:D3"/>
    <mergeCell ref="A4:D4"/>
    <mergeCell ref="A6:D6"/>
  </mergeCells>
  <printOptions horizontalCentered="1"/>
  <pageMargins left="0.19685039370078741" right="0.19685039370078741" top="0.39370078740157483" bottom="0.19685039370078741" header="0.19685039370078741" footer="0.19685039370078741"/>
  <pageSetup paperSize="9" fitToHeight="10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"/>
  <sheetViews>
    <sheetView view="pageBreakPreview" zoomScale="80" zoomScaleNormal="100" zoomScaleSheetLayoutView="80" workbookViewId="0">
      <selection activeCell="R8" sqref="R8"/>
    </sheetView>
  </sheetViews>
  <sheetFormatPr defaultRowHeight="16.5"/>
  <cols>
    <col min="1" max="1" width="3.5546875" style="192" bestFit="1" customWidth="1"/>
    <col min="2" max="2" width="16.5546875" style="205" customWidth="1"/>
    <col min="3" max="3" width="10.33203125" style="205" bestFit="1" customWidth="1"/>
    <col min="4" max="4" width="10.33203125" style="192" bestFit="1" customWidth="1"/>
    <col min="5" max="5" width="13.109375" style="192" bestFit="1" customWidth="1"/>
    <col min="6" max="6" width="10.33203125" style="192" bestFit="1" customWidth="1"/>
    <col min="7" max="7" width="7.6640625" style="192" bestFit="1" customWidth="1"/>
    <col min="8" max="8" width="10.33203125" style="192" bestFit="1" customWidth="1"/>
    <col min="9" max="9" width="6.5546875" style="192" bestFit="1" customWidth="1"/>
    <col min="10" max="10" width="10.33203125" style="192" bestFit="1" customWidth="1"/>
    <col min="11" max="11" width="6.5546875" style="192" bestFit="1" customWidth="1"/>
    <col min="12" max="12" width="10.33203125" style="192" bestFit="1" customWidth="1"/>
    <col min="13" max="13" width="6.5546875" style="192" bestFit="1" customWidth="1"/>
    <col min="14" max="14" width="10.33203125" style="192" bestFit="1" customWidth="1"/>
    <col min="15" max="15" width="7.5546875" style="192" bestFit="1" customWidth="1"/>
    <col min="16" max="16" width="6.88671875" style="192" bestFit="1" customWidth="1"/>
    <col min="17" max="17" width="13.109375" style="192" bestFit="1" customWidth="1"/>
    <col min="18" max="18" width="6.44140625" style="192" bestFit="1" customWidth="1"/>
    <col min="19" max="16384" width="8.88671875" style="192"/>
  </cols>
  <sheetData>
    <row r="2" spans="1:19" ht="19.5">
      <c r="A2" s="407" t="s">
        <v>136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191"/>
    </row>
    <row r="3" spans="1:19" ht="19.5">
      <c r="A3" s="409" t="s">
        <v>41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191"/>
    </row>
    <row r="4" spans="1:19">
      <c r="A4" s="410"/>
      <c r="B4" s="410"/>
      <c r="C4" s="410"/>
      <c r="D4" s="41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411" t="s">
        <v>137</v>
      </c>
      <c r="P4" s="411"/>
      <c r="Q4" s="411"/>
      <c r="R4" s="411"/>
      <c r="S4" s="191"/>
    </row>
    <row r="5" spans="1:19" ht="16.5" customHeight="1">
      <c r="A5" s="404" t="s">
        <v>123</v>
      </c>
      <c r="B5" s="405" t="s">
        <v>138</v>
      </c>
      <c r="C5" s="405" t="s">
        <v>139</v>
      </c>
      <c r="D5" s="405"/>
      <c r="E5" s="405"/>
      <c r="F5" s="405"/>
      <c r="G5" s="405" t="s">
        <v>140</v>
      </c>
      <c r="H5" s="405"/>
      <c r="I5" s="405"/>
      <c r="J5" s="405"/>
      <c r="K5" s="405"/>
      <c r="L5" s="405"/>
      <c r="M5" s="405"/>
      <c r="N5" s="405"/>
      <c r="O5" s="406" t="s">
        <v>141</v>
      </c>
      <c r="P5" s="406"/>
      <c r="Q5" s="406"/>
      <c r="R5" s="406"/>
    </row>
    <row r="6" spans="1:19" ht="49.5" customHeight="1">
      <c r="A6" s="404"/>
      <c r="B6" s="405"/>
      <c r="C6" s="404" t="s">
        <v>142</v>
      </c>
      <c r="D6" s="404" t="s">
        <v>143</v>
      </c>
      <c r="E6" s="404" t="s">
        <v>144</v>
      </c>
      <c r="F6" s="404" t="s">
        <v>145</v>
      </c>
      <c r="G6" s="404" t="s">
        <v>142</v>
      </c>
      <c r="H6" s="404"/>
      <c r="I6" s="400" t="s">
        <v>143</v>
      </c>
      <c r="J6" s="401"/>
      <c r="K6" s="400" t="s">
        <v>146</v>
      </c>
      <c r="L6" s="401"/>
      <c r="M6" s="400" t="s">
        <v>145</v>
      </c>
      <c r="N6" s="401"/>
      <c r="O6" s="402" t="s">
        <v>142</v>
      </c>
      <c r="P6" s="402" t="s">
        <v>143</v>
      </c>
      <c r="Q6" s="402" t="s">
        <v>144</v>
      </c>
      <c r="R6" s="402" t="s">
        <v>145</v>
      </c>
    </row>
    <row r="7" spans="1:19" s="195" customFormat="1" ht="16.5" customHeight="1">
      <c r="A7" s="404"/>
      <c r="B7" s="405"/>
      <c r="C7" s="404"/>
      <c r="D7" s="404"/>
      <c r="E7" s="404"/>
      <c r="F7" s="404"/>
      <c r="G7" s="194" t="s">
        <v>147</v>
      </c>
      <c r="H7" s="194" t="s">
        <v>104</v>
      </c>
      <c r="I7" s="194" t="s">
        <v>147</v>
      </c>
      <c r="J7" s="194" t="s">
        <v>104</v>
      </c>
      <c r="K7" s="194" t="s">
        <v>147</v>
      </c>
      <c r="L7" s="194" t="s">
        <v>104</v>
      </c>
      <c r="M7" s="194" t="s">
        <v>147</v>
      </c>
      <c r="N7" s="194" t="s">
        <v>104</v>
      </c>
      <c r="O7" s="403"/>
      <c r="P7" s="403"/>
      <c r="Q7" s="403"/>
      <c r="R7" s="403"/>
    </row>
    <row r="8" spans="1:19">
      <c r="A8" s="399" t="s">
        <v>135</v>
      </c>
      <c r="B8" s="399"/>
      <c r="C8" s="196">
        <v>589300</v>
      </c>
      <c r="D8" s="196">
        <v>235700</v>
      </c>
      <c r="E8" s="196">
        <v>117900</v>
      </c>
      <c r="F8" s="196">
        <v>235700</v>
      </c>
      <c r="G8" s="197">
        <f>SUM(G9:G22)</f>
        <v>13570</v>
      </c>
      <c r="H8" s="196">
        <f t="shared" ref="H8:N8" si="0">SUM(H9:H22)</f>
        <v>419790.04380406998</v>
      </c>
      <c r="I8" s="197">
        <f t="shared" si="0"/>
        <v>5153</v>
      </c>
      <c r="J8" s="196">
        <f t="shared" si="0"/>
        <v>160036.88704172001</v>
      </c>
      <c r="K8" s="197">
        <f t="shared" si="0"/>
        <v>3897</v>
      </c>
      <c r="L8" s="196">
        <f t="shared" si="0"/>
        <v>118265.01750573001</v>
      </c>
      <c r="M8" s="197">
        <f t="shared" si="0"/>
        <v>4520</v>
      </c>
      <c r="N8" s="196">
        <f t="shared" si="0"/>
        <v>141488.13925661999</v>
      </c>
      <c r="O8" s="198">
        <f>+H8/C8</f>
        <v>0.71235371424413707</v>
      </c>
      <c r="P8" s="198">
        <f>+J8/D8</f>
        <v>0.67898551990547307</v>
      </c>
      <c r="Q8" s="198">
        <f>+L8/E8</f>
        <v>1.0030959924150127</v>
      </c>
      <c r="R8" s="198">
        <f>+N8/F8</f>
        <v>0.60028909315494272</v>
      </c>
    </row>
    <row r="9" spans="1:19" ht="39.75" customHeight="1">
      <c r="A9" s="199">
        <v>1</v>
      </c>
      <c r="B9" s="200" t="s">
        <v>148</v>
      </c>
      <c r="C9" s="201">
        <v>34500</v>
      </c>
      <c r="D9" s="201">
        <v>13800</v>
      </c>
      <c r="E9" s="201">
        <v>6900</v>
      </c>
      <c r="F9" s="201">
        <v>13800</v>
      </c>
      <c r="G9" s="202">
        <f>I9+K9+M9</f>
        <v>617</v>
      </c>
      <c r="H9" s="203">
        <f>J9+L9+N9</f>
        <v>20858.825000000001</v>
      </c>
      <c r="I9" s="202">
        <v>228</v>
      </c>
      <c r="J9" s="202">
        <v>7336.7240000000002</v>
      </c>
      <c r="K9" s="202">
        <v>181</v>
      </c>
      <c r="L9" s="202">
        <v>6940.4970000000003</v>
      </c>
      <c r="M9" s="202">
        <v>208</v>
      </c>
      <c r="N9" s="202">
        <v>6581.6040000000003</v>
      </c>
      <c r="O9" s="198">
        <f>+H9/C9</f>
        <v>0.60460362318840577</v>
      </c>
      <c r="P9" s="198">
        <f>+J9/D9</f>
        <v>0.53164666666666671</v>
      </c>
      <c r="Q9" s="204">
        <f>+L9/E9</f>
        <v>1.0058691304347827</v>
      </c>
      <c r="R9" s="198">
        <f>+N9/F9</f>
        <v>0.47692782608695655</v>
      </c>
    </row>
    <row r="10" spans="1:19" ht="39.75" customHeight="1">
      <c r="A10" s="199">
        <v>2</v>
      </c>
      <c r="B10" s="200" t="s">
        <v>149</v>
      </c>
      <c r="C10" s="201">
        <v>55300</v>
      </c>
      <c r="D10" s="201">
        <v>22100</v>
      </c>
      <c r="E10" s="201">
        <v>11100</v>
      </c>
      <c r="F10" s="201">
        <v>22100</v>
      </c>
      <c r="G10" s="202">
        <f t="shared" ref="G10:H22" si="1">I10+K10+M10</f>
        <v>2625</v>
      </c>
      <c r="H10" s="203">
        <f t="shared" si="1"/>
        <v>71398.991600000008</v>
      </c>
      <c r="I10" s="202">
        <v>1160</v>
      </c>
      <c r="J10" s="202">
        <v>32957.504000000001</v>
      </c>
      <c r="K10" s="202">
        <v>835</v>
      </c>
      <c r="L10" s="202">
        <v>21329.008000000002</v>
      </c>
      <c r="M10" s="202">
        <v>630</v>
      </c>
      <c r="N10" s="202">
        <v>17112.479599999999</v>
      </c>
      <c r="O10" s="198">
        <f t="shared" ref="O10:O22" si="2">+H10/C10</f>
        <v>1.2911210054249549</v>
      </c>
      <c r="P10" s="198">
        <f t="shared" ref="P10:P22" si="3">+J10/D10</f>
        <v>1.4912897737556561</v>
      </c>
      <c r="Q10" s="204">
        <f t="shared" ref="Q10:Q22" si="4">+L10/E10</f>
        <v>1.9215322522522524</v>
      </c>
      <c r="R10" s="198">
        <f t="shared" ref="R10:R22" si="5">+N10/F10</f>
        <v>0.7743203438914027</v>
      </c>
    </row>
    <row r="11" spans="1:19" ht="39.75" customHeight="1">
      <c r="A11" s="199">
        <v>3</v>
      </c>
      <c r="B11" s="200" t="s">
        <v>150</v>
      </c>
      <c r="C11" s="201">
        <v>33900</v>
      </c>
      <c r="D11" s="201">
        <v>13600</v>
      </c>
      <c r="E11" s="201">
        <v>6800</v>
      </c>
      <c r="F11" s="201">
        <v>13600</v>
      </c>
      <c r="G11" s="202">
        <f t="shared" si="1"/>
        <v>596</v>
      </c>
      <c r="H11" s="203">
        <f t="shared" si="1"/>
        <v>20545.896000000001</v>
      </c>
      <c r="I11" s="202">
        <v>198</v>
      </c>
      <c r="J11" s="202">
        <v>6454.9180000000006</v>
      </c>
      <c r="K11" s="202">
        <v>210</v>
      </c>
      <c r="L11" s="202">
        <v>7564.6100000000006</v>
      </c>
      <c r="M11" s="202">
        <v>188</v>
      </c>
      <c r="N11" s="202">
        <v>6526.3680000000004</v>
      </c>
      <c r="O11" s="198">
        <f t="shared" si="2"/>
        <v>0.60607362831858413</v>
      </c>
      <c r="P11" s="198">
        <f t="shared" si="3"/>
        <v>0.47462632352941181</v>
      </c>
      <c r="Q11" s="204">
        <f t="shared" si="4"/>
        <v>1.1124426470588236</v>
      </c>
      <c r="R11" s="198">
        <f t="shared" si="5"/>
        <v>0.47988000000000003</v>
      </c>
    </row>
    <row r="12" spans="1:19" ht="39.75" customHeight="1">
      <c r="A12" s="199">
        <v>4</v>
      </c>
      <c r="B12" s="200" t="s">
        <v>151</v>
      </c>
      <c r="C12" s="201">
        <v>28900</v>
      </c>
      <c r="D12" s="201">
        <v>11600</v>
      </c>
      <c r="E12" s="201">
        <v>5800</v>
      </c>
      <c r="F12" s="201">
        <v>11600</v>
      </c>
      <c r="G12" s="202">
        <f t="shared" si="1"/>
        <v>521</v>
      </c>
      <c r="H12" s="203">
        <f t="shared" si="1"/>
        <v>16407.939999999999</v>
      </c>
      <c r="I12" s="202">
        <v>122</v>
      </c>
      <c r="J12" s="202">
        <v>3958.5</v>
      </c>
      <c r="K12" s="202">
        <v>196</v>
      </c>
      <c r="L12" s="202">
        <v>6385.4</v>
      </c>
      <c r="M12" s="202">
        <v>203</v>
      </c>
      <c r="N12" s="202">
        <v>6064.04</v>
      </c>
      <c r="O12" s="198">
        <f t="shared" si="2"/>
        <v>0.5677487889273356</v>
      </c>
      <c r="P12" s="198">
        <f t="shared" si="3"/>
        <v>0.34125</v>
      </c>
      <c r="Q12" s="204">
        <f t="shared" si="4"/>
        <v>1.1009310344827585</v>
      </c>
      <c r="R12" s="198">
        <f t="shared" si="5"/>
        <v>0.52276206896551725</v>
      </c>
    </row>
    <row r="13" spans="1:19" ht="39.75" customHeight="1">
      <c r="A13" s="199">
        <v>5</v>
      </c>
      <c r="B13" s="200" t="s">
        <v>152</v>
      </c>
      <c r="C13" s="201">
        <v>55800</v>
      </c>
      <c r="D13" s="201">
        <v>22300</v>
      </c>
      <c r="E13" s="201">
        <v>11200</v>
      </c>
      <c r="F13" s="201">
        <v>22300</v>
      </c>
      <c r="G13" s="202">
        <f t="shared" si="1"/>
        <v>707</v>
      </c>
      <c r="H13" s="203">
        <f t="shared" si="1"/>
        <v>25216</v>
      </c>
      <c r="I13" s="202">
        <v>242</v>
      </c>
      <c r="J13" s="202">
        <v>8781</v>
      </c>
      <c r="K13" s="202">
        <v>224</v>
      </c>
      <c r="L13" s="202">
        <v>8409</v>
      </c>
      <c r="M13" s="202">
        <v>241</v>
      </c>
      <c r="N13" s="202">
        <v>8026</v>
      </c>
      <c r="O13" s="198">
        <f t="shared" si="2"/>
        <v>0.45189964157706092</v>
      </c>
      <c r="P13" s="198">
        <f t="shared" si="3"/>
        <v>0.39376681614349773</v>
      </c>
      <c r="Q13" s="204">
        <f t="shared" si="4"/>
        <v>0.75080357142857146</v>
      </c>
      <c r="R13" s="198">
        <f t="shared" si="5"/>
        <v>0.35991031390134531</v>
      </c>
    </row>
    <row r="14" spans="1:19" ht="39.75" customHeight="1">
      <c r="A14" s="199">
        <v>6</v>
      </c>
      <c r="B14" s="200" t="s">
        <v>153</v>
      </c>
      <c r="C14" s="201">
        <v>29600</v>
      </c>
      <c r="D14" s="201">
        <v>11800</v>
      </c>
      <c r="E14" s="201">
        <v>5900</v>
      </c>
      <c r="F14" s="201">
        <v>11800</v>
      </c>
      <c r="G14" s="202">
        <f t="shared" si="1"/>
        <v>566</v>
      </c>
      <c r="H14" s="203">
        <f t="shared" si="1"/>
        <v>16437.900000000001</v>
      </c>
      <c r="I14" s="202">
        <v>125</v>
      </c>
      <c r="J14" s="202">
        <v>3700.3</v>
      </c>
      <c r="K14" s="202">
        <v>263</v>
      </c>
      <c r="L14" s="202">
        <v>7895.7</v>
      </c>
      <c r="M14" s="202">
        <v>178</v>
      </c>
      <c r="N14" s="202">
        <v>4841.8999999999996</v>
      </c>
      <c r="O14" s="198">
        <f t="shared" si="2"/>
        <v>0.55533445945945947</v>
      </c>
      <c r="P14" s="198">
        <f t="shared" si="3"/>
        <v>0.31358474576271189</v>
      </c>
      <c r="Q14" s="204">
        <f t="shared" si="4"/>
        <v>1.3382542372881356</v>
      </c>
      <c r="R14" s="198">
        <f t="shared" si="5"/>
        <v>0.41033050847457625</v>
      </c>
    </row>
    <row r="15" spans="1:19" ht="39.75" customHeight="1">
      <c r="A15" s="199">
        <v>7</v>
      </c>
      <c r="B15" s="200" t="s">
        <v>154</v>
      </c>
      <c r="C15" s="201">
        <v>54800</v>
      </c>
      <c r="D15" s="201">
        <v>21900</v>
      </c>
      <c r="E15" s="201">
        <v>1100</v>
      </c>
      <c r="F15" s="201">
        <v>21900</v>
      </c>
      <c r="G15" s="202">
        <f t="shared" si="1"/>
        <v>1608</v>
      </c>
      <c r="H15" s="203">
        <f t="shared" si="1"/>
        <v>49859</v>
      </c>
      <c r="I15" s="202">
        <v>579</v>
      </c>
      <c r="J15" s="202">
        <v>18040</v>
      </c>
      <c r="K15" s="202">
        <v>368</v>
      </c>
      <c r="L15" s="202">
        <v>10947</v>
      </c>
      <c r="M15" s="202">
        <v>661</v>
      </c>
      <c r="N15" s="202">
        <v>20872</v>
      </c>
      <c r="O15" s="198">
        <f t="shared" si="2"/>
        <v>0.90983576642335762</v>
      </c>
      <c r="P15" s="198">
        <f t="shared" si="3"/>
        <v>0.82374429223744294</v>
      </c>
      <c r="Q15" s="204">
        <f t="shared" si="4"/>
        <v>9.9518181818181812</v>
      </c>
      <c r="R15" s="198">
        <f t="shared" si="5"/>
        <v>0.95305936073059361</v>
      </c>
    </row>
    <row r="16" spans="1:19" ht="39.75" customHeight="1">
      <c r="A16" s="199">
        <v>8</v>
      </c>
      <c r="B16" s="200" t="s">
        <v>155</v>
      </c>
      <c r="C16" s="201">
        <v>63700</v>
      </c>
      <c r="D16" s="201">
        <v>25500</v>
      </c>
      <c r="E16" s="201">
        <v>12700</v>
      </c>
      <c r="F16" s="201">
        <v>25500</v>
      </c>
      <c r="G16" s="202">
        <f t="shared" si="1"/>
        <v>940</v>
      </c>
      <c r="H16" s="203">
        <f t="shared" si="1"/>
        <v>30688.1</v>
      </c>
      <c r="I16" s="202">
        <v>352</v>
      </c>
      <c r="J16" s="202">
        <v>11350.999999999996</v>
      </c>
      <c r="K16" s="202">
        <v>202</v>
      </c>
      <c r="L16" s="202">
        <v>6144.3</v>
      </c>
      <c r="M16" s="202">
        <v>386</v>
      </c>
      <c r="N16" s="202">
        <v>13192.800000000001</v>
      </c>
      <c r="O16" s="198">
        <f t="shared" si="2"/>
        <v>0.48175981161695447</v>
      </c>
      <c r="P16" s="198">
        <f t="shared" si="3"/>
        <v>0.44513725490196066</v>
      </c>
      <c r="Q16" s="204">
        <f t="shared" si="4"/>
        <v>0.48380314960629922</v>
      </c>
      <c r="R16" s="198">
        <f t="shared" si="5"/>
        <v>0.51736470588235295</v>
      </c>
    </row>
    <row r="17" spans="1:18" ht="39.75" customHeight="1">
      <c r="A17" s="199">
        <v>9</v>
      </c>
      <c r="B17" s="200" t="s">
        <v>156</v>
      </c>
      <c r="C17" s="201">
        <v>43300</v>
      </c>
      <c r="D17" s="201">
        <v>17300</v>
      </c>
      <c r="E17" s="201">
        <v>8700</v>
      </c>
      <c r="F17" s="201">
        <v>17300</v>
      </c>
      <c r="G17" s="202">
        <f t="shared" si="1"/>
        <v>1081</v>
      </c>
      <c r="H17" s="203">
        <f t="shared" si="1"/>
        <v>34697</v>
      </c>
      <c r="I17" s="202">
        <v>449</v>
      </c>
      <c r="J17" s="202">
        <v>14626</v>
      </c>
      <c r="K17" s="202">
        <v>257</v>
      </c>
      <c r="L17" s="202">
        <v>8449</v>
      </c>
      <c r="M17" s="202">
        <v>375</v>
      </c>
      <c r="N17" s="202">
        <v>11622</v>
      </c>
      <c r="O17" s="198">
        <f t="shared" si="2"/>
        <v>0.80131639722863746</v>
      </c>
      <c r="P17" s="198">
        <f t="shared" si="3"/>
        <v>0.84543352601156074</v>
      </c>
      <c r="Q17" s="204">
        <f t="shared" si="4"/>
        <v>0.97114942528735637</v>
      </c>
      <c r="R17" s="198">
        <f t="shared" si="5"/>
        <v>0.67179190751445084</v>
      </c>
    </row>
    <row r="18" spans="1:18" ht="39.75" customHeight="1">
      <c r="A18" s="199">
        <v>10</v>
      </c>
      <c r="B18" s="200" t="s">
        <v>157</v>
      </c>
      <c r="C18" s="201">
        <v>23600</v>
      </c>
      <c r="D18" s="201">
        <v>9400</v>
      </c>
      <c r="E18" s="201">
        <v>4700</v>
      </c>
      <c r="F18" s="201">
        <v>9400</v>
      </c>
      <c r="G18" s="202">
        <f t="shared" si="1"/>
        <v>478</v>
      </c>
      <c r="H18" s="203">
        <f t="shared" si="1"/>
        <v>15647.85</v>
      </c>
      <c r="I18" s="202">
        <v>186</v>
      </c>
      <c r="J18" s="202">
        <v>5817.85</v>
      </c>
      <c r="K18" s="202">
        <v>137</v>
      </c>
      <c r="L18" s="202">
        <v>4444</v>
      </c>
      <c r="M18" s="202">
        <v>155</v>
      </c>
      <c r="N18" s="202">
        <v>5386</v>
      </c>
      <c r="O18" s="198">
        <f t="shared" si="2"/>
        <v>0.66304449152542377</v>
      </c>
      <c r="P18" s="198">
        <f t="shared" si="3"/>
        <v>0.61892021276595743</v>
      </c>
      <c r="Q18" s="204">
        <f t="shared" si="4"/>
        <v>0.94553191489361699</v>
      </c>
      <c r="R18" s="198">
        <f t="shared" si="5"/>
        <v>0.57297872340425537</v>
      </c>
    </row>
    <row r="19" spans="1:18" ht="39.75" customHeight="1">
      <c r="A19" s="199">
        <v>11</v>
      </c>
      <c r="B19" s="200" t="s">
        <v>158</v>
      </c>
      <c r="C19" s="201">
        <v>51400</v>
      </c>
      <c r="D19" s="201">
        <v>20600</v>
      </c>
      <c r="E19" s="201">
        <v>10300</v>
      </c>
      <c r="F19" s="201">
        <v>20600</v>
      </c>
      <c r="G19" s="202">
        <f t="shared" si="1"/>
        <v>698</v>
      </c>
      <c r="H19" s="203">
        <f t="shared" si="1"/>
        <v>22267.692394999998</v>
      </c>
      <c r="I19" s="202">
        <v>248</v>
      </c>
      <c r="J19" s="202">
        <v>7850.9363950000006</v>
      </c>
      <c r="K19" s="202">
        <v>285</v>
      </c>
      <c r="L19" s="202">
        <v>9160.1180000000004</v>
      </c>
      <c r="M19" s="202">
        <v>165</v>
      </c>
      <c r="N19" s="202">
        <v>5256.6379999999999</v>
      </c>
      <c r="O19" s="198">
        <f t="shared" si="2"/>
        <v>0.43322358745136186</v>
      </c>
      <c r="P19" s="198">
        <f t="shared" si="3"/>
        <v>0.38111341723300973</v>
      </c>
      <c r="Q19" s="204">
        <f t="shared" si="4"/>
        <v>0.88933184466019422</v>
      </c>
      <c r="R19" s="198">
        <f t="shared" si="5"/>
        <v>0.25517660194174757</v>
      </c>
    </row>
    <row r="20" spans="1:18" ht="39.75" customHeight="1">
      <c r="A20" s="199">
        <v>12</v>
      </c>
      <c r="B20" s="200" t="s">
        <v>159</v>
      </c>
      <c r="C20" s="201">
        <v>6300</v>
      </c>
      <c r="D20" s="201">
        <v>25200</v>
      </c>
      <c r="E20" s="201">
        <v>12600</v>
      </c>
      <c r="F20" s="201">
        <v>25200</v>
      </c>
      <c r="G20" s="202">
        <f t="shared" si="1"/>
        <v>2346</v>
      </c>
      <c r="H20" s="203">
        <f t="shared" si="1"/>
        <v>70936.388809069991</v>
      </c>
      <c r="I20" s="202">
        <v>1015</v>
      </c>
      <c r="J20" s="202">
        <v>31624.454646719998</v>
      </c>
      <c r="K20" s="202">
        <v>525</v>
      </c>
      <c r="L20" s="202">
        <v>13388.864505730002</v>
      </c>
      <c r="M20" s="202">
        <v>806</v>
      </c>
      <c r="N20" s="202">
        <v>25923.069656619999</v>
      </c>
      <c r="O20" s="198">
        <f t="shared" si="2"/>
        <v>11.259744255407934</v>
      </c>
      <c r="P20" s="198">
        <f t="shared" si="3"/>
        <v>1.2549386764571429</v>
      </c>
      <c r="Q20" s="204">
        <f t="shared" si="4"/>
        <v>1.0626082941055557</v>
      </c>
      <c r="R20" s="198">
        <f t="shared" si="5"/>
        <v>1.0286932403420634</v>
      </c>
    </row>
    <row r="21" spans="1:18" ht="39.75" customHeight="1">
      <c r="A21" s="199">
        <v>13</v>
      </c>
      <c r="B21" s="200" t="s">
        <v>160</v>
      </c>
      <c r="C21" s="201">
        <v>3100</v>
      </c>
      <c r="D21" s="201">
        <v>12400</v>
      </c>
      <c r="E21" s="201">
        <v>6200</v>
      </c>
      <c r="F21" s="201">
        <v>12400</v>
      </c>
      <c r="G21" s="202">
        <f t="shared" si="1"/>
        <v>648</v>
      </c>
      <c r="H21" s="203">
        <f t="shared" si="1"/>
        <v>19902.36</v>
      </c>
      <c r="I21" s="202">
        <v>202</v>
      </c>
      <c r="J21" s="202">
        <v>5944.1</v>
      </c>
      <c r="K21" s="202">
        <v>174</v>
      </c>
      <c r="L21" s="202">
        <v>5668.8200000000006</v>
      </c>
      <c r="M21" s="202">
        <v>272</v>
      </c>
      <c r="N21" s="202">
        <v>8289.44</v>
      </c>
      <c r="O21" s="198">
        <f t="shared" si="2"/>
        <v>6.4201161290322579</v>
      </c>
      <c r="P21" s="198">
        <f t="shared" si="3"/>
        <v>0.47936290322580649</v>
      </c>
      <c r="Q21" s="204">
        <f t="shared" si="4"/>
        <v>0.91432580645161299</v>
      </c>
      <c r="R21" s="198">
        <f t="shared" si="5"/>
        <v>0.66850322580645161</v>
      </c>
    </row>
    <row r="22" spans="1:18" ht="39.75" customHeight="1">
      <c r="A22" s="199">
        <v>14</v>
      </c>
      <c r="B22" s="200" t="s">
        <v>161</v>
      </c>
      <c r="C22" s="201">
        <v>20600</v>
      </c>
      <c r="D22" s="201">
        <v>8200</v>
      </c>
      <c r="E22" s="201">
        <v>4100</v>
      </c>
      <c r="F22" s="201">
        <v>8200</v>
      </c>
      <c r="G22" s="202">
        <f t="shared" si="1"/>
        <v>139</v>
      </c>
      <c r="H22" s="203">
        <f t="shared" si="1"/>
        <v>4926.1000000000004</v>
      </c>
      <c r="I22" s="202">
        <v>47</v>
      </c>
      <c r="J22" s="202">
        <v>1593.6</v>
      </c>
      <c r="K22" s="202">
        <v>40</v>
      </c>
      <c r="L22" s="202">
        <v>1538.7</v>
      </c>
      <c r="M22" s="202">
        <v>52</v>
      </c>
      <c r="N22" s="202">
        <v>1793.7999999999997</v>
      </c>
      <c r="O22" s="198">
        <f t="shared" si="2"/>
        <v>0.23913106796116507</v>
      </c>
      <c r="P22" s="198">
        <f t="shared" si="3"/>
        <v>0.19434146341463412</v>
      </c>
      <c r="Q22" s="204">
        <f t="shared" si="4"/>
        <v>0.37529268292682927</v>
      </c>
      <c r="R22" s="198">
        <f t="shared" si="5"/>
        <v>0.21875609756097558</v>
      </c>
    </row>
  </sheetData>
  <mergeCells count="22">
    <mergeCell ref="G6:H6"/>
    <mergeCell ref="I6:J6"/>
    <mergeCell ref="A2:R2"/>
    <mergeCell ref="A3:R3"/>
    <mergeCell ref="A4:D4"/>
    <mergeCell ref="O4:R4"/>
    <mergeCell ref="A8:B8"/>
    <mergeCell ref="K6:L6"/>
    <mergeCell ref="M6:N6"/>
    <mergeCell ref="O6:O7"/>
    <mergeCell ref="P6:P7"/>
    <mergeCell ref="A5:A7"/>
    <mergeCell ref="B5:B7"/>
    <mergeCell ref="C5:F5"/>
    <mergeCell ref="G5:N5"/>
    <mergeCell ref="O5:R5"/>
    <mergeCell ref="Q6:Q7"/>
    <mergeCell ref="R6:R7"/>
    <mergeCell ref="C6:C7"/>
    <mergeCell ref="D6:D7"/>
    <mergeCell ref="E6:E7"/>
    <mergeCell ref="F6:F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8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view="pageBreakPreview" zoomScale="75" zoomScaleNormal="85" zoomScaleSheetLayoutView="75" workbookViewId="0">
      <selection activeCell="D8" sqref="D8:E8"/>
    </sheetView>
  </sheetViews>
  <sheetFormatPr defaultRowHeight="18.75"/>
  <cols>
    <col min="1" max="1" width="8.88671875" style="206"/>
    <col min="2" max="2" width="5.21875" style="206" customWidth="1"/>
    <col min="3" max="3" width="19.5546875" style="207" customWidth="1"/>
    <col min="4" max="4" width="22.5546875" style="208" customWidth="1"/>
    <col min="5" max="5" width="32.109375" style="207" customWidth="1"/>
    <col min="6" max="16384" width="8.88671875" style="206"/>
  </cols>
  <sheetData>
    <row r="2" spans="2:5" ht="20.25">
      <c r="B2" s="412" t="s">
        <v>175</v>
      </c>
      <c r="C2" s="412"/>
      <c r="D2" s="412"/>
      <c r="E2" s="412"/>
    </row>
    <row r="3" spans="2:5" ht="20.25">
      <c r="B3" s="412" t="s">
        <v>176</v>
      </c>
      <c r="C3" s="412"/>
      <c r="D3" s="412"/>
      <c r="E3" s="412"/>
    </row>
    <row r="4" spans="2:5" ht="20.25">
      <c r="B4" s="412" t="s">
        <v>177</v>
      </c>
      <c r="C4" s="412"/>
      <c r="D4" s="412"/>
      <c r="E4" s="412"/>
    </row>
    <row r="5" spans="2:5" ht="20.25">
      <c r="B5" s="413" t="s">
        <v>41</v>
      </c>
      <c r="C5" s="413"/>
      <c r="D5" s="413"/>
      <c r="E5" s="413"/>
    </row>
    <row r="6" spans="2:5" ht="9" customHeight="1">
      <c r="B6" s="209"/>
      <c r="C6" s="209"/>
      <c r="D6" s="209"/>
      <c r="E6" s="209"/>
    </row>
    <row r="7" spans="2:5" ht="97.5">
      <c r="B7" s="210" t="s">
        <v>97</v>
      </c>
      <c r="C7" s="211" t="s">
        <v>15</v>
      </c>
      <c r="D7" s="211" t="s">
        <v>178</v>
      </c>
      <c r="E7" s="211" t="s">
        <v>179</v>
      </c>
    </row>
    <row r="8" spans="2:5" ht="34.5" customHeight="1">
      <c r="B8" s="414" t="s">
        <v>135</v>
      </c>
      <c r="C8" s="415"/>
      <c r="D8" s="212">
        <f>SUM(D9:D22)</f>
        <v>307</v>
      </c>
      <c r="E8" s="212">
        <f>SUM(E9:E22)</f>
        <v>1324</v>
      </c>
    </row>
    <row r="9" spans="2:5" s="213" customFormat="1" ht="42" customHeight="1">
      <c r="B9" s="214">
        <v>1</v>
      </c>
      <c r="C9" s="215" t="s">
        <v>180</v>
      </c>
      <c r="D9" s="216">
        <v>12</v>
      </c>
      <c r="E9" s="217">
        <v>33</v>
      </c>
    </row>
    <row r="10" spans="2:5" s="213" customFormat="1" ht="42" customHeight="1">
      <c r="B10" s="218">
        <v>2</v>
      </c>
      <c r="C10" s="219" t="s">
        <v>181</v>
      </c>
      <c r="D10" s="220">
        <v>16</v>
      </c>
      <c r="E10" s="221">
        <v>28</v>
      </c>
    </row>
    <row r="11" spans="2:5" s="213" customFormat="1" ht="42" customHeight="1">
      <c r="B11" s="218">
        <v>3</v>
      </c>
      <c r="C11" s="219" t="s">
        <v>150</v>
      </c>
      <c r="D11" s="220">
        <v>55</v>
      </c>
      <c r="E11" s="221">
        <v>308</v>
      </c>
    </row>
    <row r="12" spans="2:5" s="213" customFormat="1" ht="42" customHeight="1">
      <c r="B12" s="218">
        <v>4</v>
      </c>
      <c r="C12" s="219" t="s">
        <v>151</v>
      </c>
      <c r="D12" s="220">
        <v>8</v>
      </c>
      <c r="E12" s="221">
        <v>16</v>
      </c>
    </row>
    <row r="13" spans="2:5" s="213" customFormat="1" ht="42" customHeight="1">
      <c r="B13" s="218">
        <v>5</v>
      </c>
      <c r="C13" s="219" t="s">
        <v>152</v>
      </c>
      <c r="D13" s="220">
        <v>16</v>
      </c>
      <c r="E13" s="221">
        <v>40</v>
      </c>
    </row>
    <row r="14" spans="2:5" s="213" customFormat="1" ht="42" customHeight="1">
      <c r="B14" s="218">
        <v>6</v>
      </c>
      <c r="C14" s="219" t="s">
        <v>153</v>
      </c>
      <c r="D14" s="220">
        <v>7</v>
      </c>
      <c r="E14" s="221">
        <v>14</v>
      </c>
    </row>
    <row r="15" spans="2:5" s="213" customFormat="1" ht="42" customHeight="1">
      <c r="B15" s="218">
        <v>7</v>
      </c>
      <c r="C15" s="219" t="s">
        <v>154</v>
      </c>
      <c r="D15" s="220">
        <v>10</v>
      </c>
      <c r="E15" s="221">
        <v>18</v>
      </c>
    </row>
    <row r="16" spans="2:5" s="213" customFormat="1" ht="42" customHeight="1">
      <c r="B16" s="218">
        <v>8</v>
      </c>
      <c r="C16" s="219" t="s">
        <v>155</v>
      </c>
      <c r="D16" s="220">
        <v>47</v>
      </c>
      <c r="E16" s="221">
        <v>296</v>
      </c>
    </row>
    <row r="17" spans="2:5" s="213" customFormat="1" ht="42" customHeight="1">
      <c r="B17" s="218">
        <v>9</v>
      </c>
      <c r="C17" s="219" t="s">
        <v>157</v>
      </c>
      <c r="D17" s="220">
        <v>9</v>
      </c>
      <c r="E17" s="221">
        <v>17</v>
      </c>
    </row>
    <row r="18" spans="2:5" s="213" customFormat="1" ht="42" customHeight="1">
      <c r="B18" s="218">
        <v>10</v>
      </c>
      <c r="C18" s="219" t="s">
        <v>156</v>
      </c>
      <c r="D18" s="220">
        <v>24</v>
      </c>
      <c r="E18" s="221">
        <v>198</v>
      </c>
    </row>
    <row r="19" spans="2:5" s="213" customFormat="1" ht="42" customHeight="1">
      <c r="B19" s="218">
        <v>11</v>
      </c>
      <c r="C19" s="219" t="s">
        <v>158</v>
      </c>
      <c r="D19" s="220">
        <v>9</v>
      </c>
      <c r="E19" s="221">
        <v>47</v>
      </c>
    </row>
    <row r="20" spans="2:5" s="213" customFormat="1" ht="42" customHeight="1">
      <c r="B20" s="218">
        <v>12</v>
      </c>
      <c r="C20" s="219" t="s">
        <v>159</v>
      </c>
      <c r="D20" s="220">
        <v>28</v>
      </c>
      <c r="E20" s="221">
        <v>35</v>
      </c>
    </row>
    <row r="21" spans="2:5" s="213" customFormat="1" ht="42" customHeight="1">
      <c r="B21" s="218">
        <v>13</v>
      </c>
      <c r="C21" s="219" t="s">
        <v>160</v>
      </c>
      <c r="D21" s="220">
        <v>22</v>
      </c>
      <c r="E21" s="221">
        <v>204</v>
      </c>
    </row>
    <row r="22" spans="2:5" s="213" customFormat="1" ht="42" customHeight="1">
      <c r="B22" s="222">
        <v>14</v>
      </c>
      <c r="C22" s="223" t="s">
        <v>182</v>
      </c>
      <c r="D22" s="224">
        <v>44</v>
      </c>
      <c r="E22" s="225">
        <v>70</v>
      </c>
    </row>
  </sheetData>
  <mergeCells count="5">
    <mergeCell ref="B2:E2"/>
    <mergeCell ref="B3:E3"/>
    <mergeCell ref="B4:E4"/>
    <mergeCell ref="B5:E5"/>
    <mergeCell ref="B8:C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70" zoomScaleNormal="70" zoomScaleSheetLayoutView="70" workbookViewId="0">
      <selection activeCell="L16" sqref="L16"/>
    </sheetView>
  </sheetViews>
  <sheetFormatPr defaultRowHeight="15"/>
  <cols>
    <col min="1" max="1" width="3.5546875" style="226" bestFit="1" customWidth="1"/>
    <col min="2" max="2" width="18.109375" style="253" customWidth="1"/>
    <col min="3" max="3" width="9.109375" style="226" customWidth="1"/>
    <col min="4" max="4" width="5.77734375" style="226" bestFit="1" customWidth="1"/>
    <col min="5" max="5" width="17" style="226" bestFit="1" customWidth="1"/>
    <col min="6" max="6" width="9.44140625" style="226" customWidth="1"/>
    <col min="7" max="8" width="8.44140625" style="226" bestFit="1" customWidth="1"/>
    <col min="9" max="9" width="11.109375" style="226" bestFit="1" customWidth="1"/>
    <col min="10" max="10" width="8.44140625" style="226" bestFit="1" customWidth="1"/>
    <col min="11" max="11" width="9.33203125" style="226" bestFit="1" customWidth="1"/>
    <col min="12" max="12" width="12.44140625" style="226" customWidth="1"/>
    <col min="13" max="13" width="11.6640625" style="226" bestFit="1" customWidth="1"/>
    <col min="14" max="14" width="8.6640625" style="226" bestFit="1" customWidth="1"/>
    <col min="15" max="15" width="8.77734375" style="226" customWidth="1"/>
    <col min="16" max="16" width="8.5546875" style="226" bestFit="1" customWidth="1"/>
    <col min="17" max="17" width="8.44140625" style="226" bestFit="1" customWidth="1"/>
    <col min="18" max="18" width="9.109375" style="226" customWidth="1"/>
    <col min="19" max="16384" width="8.88671875" style="226"/>
  </cols>
  <sheetData>
    <row r="1" spans="1:18" ht="23.25">
      <c r="A1" s="396" t="s">
        <v>183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</row>
    <row r="2" spans="1:18" ht="23.25">
      <c r="A2" s="416" t="s">
        <v>41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</row>
    <row r="3" spans="1:18" ht="18.75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s="230" customFormat="1" ht="48.75" customHeight="1">
      <c r="A4" s="227" t="s">
        <v>123</v>
      </c>
      <c r="B4" s="228" t="s">
        <v>184</v>
      </c>
      <c r="C4" s="418" t="s">
        <v>96</v>
      </c>
      <c r="D4" s="418"/>
      <c r="E4" s="229" t="s">
        <v>180</v>
      </c>
      <c r="F4" s="229" t="s">
        <v>181</v>
      </c>
      <c r="G4" s="229" t="s">
        <v>150</v>
      </c>
      <c r="H4" s="229" t="s">
        <v>151</v>
      </c>
      <c r="I4" s="229" t="s">
        <v>152</v>
      </c>
      <c r="J4" s="229" t="s">
        <v>153</v>
      </c>
      <c r="K4" s="229" t="s">
        <v>154</v>
      </c>
      <c r="L4" s="229" t="s">
        <v>155</v>
      </c>
      <c r="M4" s="229" t="s">
        <v>156</v>
      </c>
      <c r="N4" s="229" t="s">
        <v>157</v>
      </c>
      <c r="O4" s="229" t="s">
        <v>158</v>
      </c>
      <c r="P4" s="229" t="s">
        <v>159</v>
      </c>
      <c r="Q4" s="229" t="s">
        <v>160</v>
      </c>
      <c r="R4" s="229" t="s">
        <v>185</v>
      </c>
    </row>
    <row r="5" spans="1:18" s="234" customFormat="1" ht="28.5" customHeight="1">
      <c r="A5" s="419" t="s">
        <v>96</v>
      </c>
      <c r="B5" s="419"/>
      <c r="C5" s="231">
        <f>SUM(C6:C35)</f>
        <v>34600</v>
      </c>
      <c r="D5" s="232" t="s">
        <v>17</v>
      </c>
      <c r="E5" s="233">
        <f>SUM(E6:E35)</f>
        <v>1360</v>
      </c>
      <c r="F5" s="233">
        <f t="shared" ref="F5:R5" si="0">SUM(F6:F35)</f>
        <v>5474</v>
      </c>
      <c r="G5" s="233">
        <f t="shared" si="0"/>
        <v>2227</v>
      </c>
      <c r="H5" s="233">
        <f t="shared" si="0"/>
        <v>1204</v>
      </c>
      <c r="I5" s="233">
        <f t="shared" si="0"/>
        <v>1918</v>
      </c>
      <c r="J5" s="233">
        <f t="shared" si="0"/>
        <v>1515</v>
      </c>
      <c r="K5" s="233">
        <f t="shared" si="0"/>
        <v>3880</v>
      </c>
      <c r="L5" s="233">
        <f t="shared" si="0"/>
        <v>2296</v>
      </c>
      <c r="M5" s="233">
        <f t="shared" si="0"/>
        <v>1996</v>
      </c>
      <c r="N5" s="233">
        <f t="shared" si="0"/>
        <v>895</v>
      </c>
      <c r="O5" s="233">
        <f t="shared" si="0"/>
        <v>2153</v>
      </c>
      <c r="P5" s="233">
        <f t="shared" si="0"/>
        <v>4861</v>
      </c>
      <c r="Q5" s="233">
        <f t="shared" si="0"/>
        <v>2047</v>
      </c>
      <c r="R5" s="233">
        <f t="shared" si="0"/>
        <v>2774</v>
      </c>
    </row>
    <row r="6" spans="1:18" s="241" customFormat="1" ht="54">
      <c r="A6" s="126">
        <v>1</v>
      </c>
      <c r="B6" s="235" t="s">
        <v>127</v>
      </c>
      <c r="C6" s="236">
        <f>+E6+F6+G6+H6+I6+J6+K6+L6+M6+N6+O6+P6+Q6+R6</f>
        <v>10463</v>
      </c>
      <c r="D6" s="237">
        <v>28.430717275829316</v>
      </c>
      <c r="E6" s="238">
        <v>586</v>
      </c>
      <c r="F6" s="239">
        <v>2086</v>
      </c>
      <c r="G6" s="239">
        <v>722</v>
      </c>
      <c r="H6" s="239">
        <v>354</v>
      </c>
      <c r="I6" s="239">
        <v>456</v>
      </c>
      <c r="J6" s="239">
        <v>233</v>
      </c>
      <c r="K6" s="239">
        <v>806</v>
      </c>
      <c r="L6" s="239">
        <v>429</v>
      </c>
      <c r="M6" s="239">
        <v>491</v>
      </c>
      <c r="N6" s="239">
        <v>308</v>
      </c>
      <c r="O6" s="239">
        <v>897</v>
      </c>
      <c r="P6" s="239">
        <v>1381</v>
      </c>
      <c r="Q6" s="239">
        <v>710</v>
      </c>
      <c r="R6" s="240">
        <v>1004</v>
      </c>
    </row>
    <row r="7" spans="1:18" s="241" customFormat="1" ht="72">
      <c r="A7" s="128">
        <v>2</v>
      </c>
      <c r="B7" s="242" t="s">
        <v>186</v>
      </c>
      <c r="C7" s="236">
        <f t="shared" ref="C7:C34" si="1">+E7+F7+G7+H7+I7+J7+K7+L7+M7+N7+O7+P7+Q7+R7</f>
        <v>4929</v>
      </c>
      <c r="D7" s="243">
        <v>16.34361698385338</v>
      </c>
      <c r="E7" s="244">
        <v>182</v>
      </c>
      <c r="F7" s="245">
        <v>654</v>
      </c>
      <c r="G7" s="245">
        <v>268</v>
      </c>
      <c r="H7" s="245">
        <v>155</v>
      </c>
      <c r="I7" s="245">
        <v>215</v>
      </c>
      <c r="J7" s="245">
        <v>165</v>
      </c>
      <c r="K7" s="245">
        <v>931</v>
      </c>
      <c r="L7" s="245">
        <v>383</v>
      </c>
      <c r="M7" s="245">
        <v>246</v>
      </c>
      <c r="N7" s="245">
        <v>90</v>
      </c>
      <c r="O7" s="245">
        <v>265</v>
      </c>
      <c r="P7" s="245">
        <v>781</v>
      </c>
      <c r="Q7" s="245">
        <v>309</v>
      </c>
      <c r="R7" s="246">
        <v>285</v>
      </c>
    </row>
    <row r="8" spans="1:18" s="241" customFormat="1" ht="36">
      <c r="A8" s="128">
        <v>3</v>
      </c>
      <c r="B8" s="242" t="s">
        <v>75</v>
      </c>
      <c r="C8" s="236">
        <f t="shared" si="1"/>
        <v>4765</v>
      </c>
      <c r="D8" s="243">
        <v>13.656031237907623</v>
      </c>
      <c r="E8" s="244">
        <v>203</v>
      </c>
      <c r="F8" s="245">
        <v>368</v>
      </c>
      <c r="G8" s="245">
        <v>311</v>
      </c>
      <c r="H8" s="245">
        <v>198</v>
      </c>
      <c r="I8" s="245">
        <v>435</v>
      </c>
      <c r="J8" s="245">
        <v>234</v>
      </c>
      <c r="K8" s="245">
        <v>663</v>
      </c>
      <c r="L8" s="245">
        <v>514</v>
      </c>
      <c r="M8" s="245">
        <v>355</v>
      </c>
      <c r="N8" s="245">
        <v>165</v>
      </c>
      <c r="O8" s="245">
        <v>292</v>
      </c>
      <c r="P8" s="245">
        <v>455</v>
      </c>
      <c r="Q8" s="245">
        <v>286</v>
      </c>
      <c r="R8" s="246">
        <v>286</v>
      </c>
    </row>
    <row r="9" spans="1:18" s="241" customFormat="1" ht="54">
      <c r="A9" s="128">
        <v>4</v>
      </c>
      <c r="B9" s="242" t="s">
        <v>66</v>
      </c>
      <c r="C9" s="236">
        <f t="shared" si="1"/>
        <v>4489</v>
      </c>
      <c r="D9" s="243">
        <v>11.397614943539592</v>
      </c>
      <c r="E9" s="244">
        <v>108</v>
      </c>
      <c r="F9" s="245">
        <v>810</v>
      </c>
      <c r="G9" s="245">
        <v>170</v>
      </c>
      <c r="H9" s="245">
        <v>234</v>
      </c>
      <c r="I9" s="245">
        <v>345</v>
      </c>
      <c r="J9" s="245">
        <v>508</v>
      </c>
      <c r="K9" s="245">
        <v>561</v>
      </c>
      <c r="L9" s="245">
        <v>360</v>
      </c>
      <c r="M9" s="245">
        <v>504</v>
      </c>
      <c r="N9" s="245">
        <v>147</v>
      </c>
      <c r="O9" s="245">
        <v>132</v>
      </c>
      <c r="P9" s="245">
        <v>363</v>
      </c>
      <c r="Q9" s="245">
        <v>158</v>
      </c>
      <c r="R9" s="246">
        <v>89</v>
      </c>
    </row>
    <row r="10" spans="1:18" s="241" customFormat="1" ht="54">
      <c r="A10" s="128">
        <v>5</v>
      </c>
      <c r="B10" s="242" t="s">
        <v>129</v>
      </c>
      <c r="C10" s="236">
        <f t="shared" si="1"/>
        <v>2416</v>
      </c>
      <c r="D10" s="243">
        <v>5.3751714918915114</v>
      </c>
      <c r="E10" s="244">
        <v>80</v>
      </c>
      <c r="F10" s="245">
        <v>689</v>
      </c>
      <c r="G10" s="245">
        <v>103</v>
      </c>
      <c r="H10" s="245">
        <v>83</v>
      </c>
      <c r="I10" s="245">
        <v>104</v>
      </c>
      <c r="J10" s="245">
        <v>92</v>
      </c>
      <c r="K10" s="245">
        <v>289</v>
      </c>
      <c r="L10" s="245">
        <v>103</v>
      </c>
      <c r="M10" s="245">
        <v>81</v>
      </c>
      <c r="N10" s="245">
        <v>65</v>
      </c>
      <c r="O10" s="245">
        <v>129</v>
      </c>
      <c r="P10" s="245">
        <v>378</v>
      </c>
      <c r="Q10" s="245">
        <v>173</v>
      </c>
      <c r="R10" s="246">
        <v>47</v>
      </c>
    </row>
    <row r="11" spans="1:18" s="241" customFormat="1" ht="36">
      <c r="A11" s="128">
        <v>6</v>
      </c>
      <c r="B11" s="242" t="s">
        <v>77</v>
      </c>
      <c r="C11" s="236">
        <f t="shared" si="1"/>
        <v>1168</v>
      </c>
      <c r="D11" s="243">
        <v>3.6584936855806096</v>
      </c>
      <c r="E11" s="244">
        <v>11</v>
      </c>
      <c r="F11" s="245">
        <v>325</v>
      </c>
      <c r="G11" s="245">
        <v>35</v>
      </c>
      <c r="H11" s="245">
        <v>12</v>
      </c>
      <c r="I11" s="245">
        <v>21</v>
      </c>
      <c r="J11" s="245">
        <v>35</v>
      </c>
      <c r="K11" s="245">
        <v>148</v>
      </c>
      <c r="L11" s="245">
        <v>29</v>
      </c>
      <c r="M11" s="245">
        <v>24</v>
      </c>
      <c r="N11" s="245">
        <v>4</v>
      </c>
      <c r="O11" s="245">
        <v>41</v>
      </c>
      <c r="P11" s="245">
        <v>349</v>
      </c>
      <c r="Q11" s="245">
        <v>32</v>
      </c>
      <c r="R11" s="246">
        <v>102</v>
      </c>
    </row>
    <row r="12" spans="1:18" s="241" customFormat="1" ht="90">
      <c r="A12" s="128">
        <v>7</v>
      </c>
      <c r="B12" s="242" t="s">
        <v>130</v>
      </c>
      <c r="C12" s="236">
        <f t="shared" si="1"/>
        <v>801</v>
      </c>
      <c r="D12" s="243">
        <v>3.0604706792837795</v>
      </c>
      <c r="E12" s="244">
        <v>21</v>
      </c>
      <c r="F12" s="245">
        <v>33</v>
      </c>
      <c r="G12" s="245">
        <v>60</v>
      </c>
      <c r="H12" s="245">
        <v>40</v>
      </c>
      <c r="I12" s="245">
        <v>49</v>
      </c>
      <c r="J12" s="245">
        <v>38</v>
      </c>
      <c r="K12" s="245">
        <v>38</v>
      </c>
      <c r="L12" s="245">
        <v>90</v>
      </c>
      <c r="M12" s="245">
        <v>51</v>
      </c>
      <c r="N12" s="245">
        <v>14</v>
      </c>
      <c r="O12" s="245">
        <v>66</v>
      </c>
      <c r="P12" s="245">
        <v>57</v>
      </c>
      <c r="Q12" s="245">
        <v>82</v>
      </c>
      <c r="R12" s="246">
        <v>162</v>
      </c>
    </row>
    <row r="13" spans="1:18" s="241" customFormat="1" ht="36">
      <c r="A13" s="128">
        <v>8</v>
      </c>
      <c r="B13" s="242" t="s">
        <v>76</v>
      </c>
      <c r="C13" s="236">
        <f t="shared" si="1"/>
        <v>1000</v>
      </c>
      <c r="D13" s="243">
        <v>2.8001547824251594</v>
      </c>
      <c r="E13" s="244">
        <v>48</v>
      </c>
      <c r="F13" s="245">
        <v>141</v>
      </c>
      <c r="G13" s="245">
        <v>101</v>
      </c>
      <c r="H13" s="245">
        <v>18</v>
      </c>
      <c r="I13" s="245">
        <v>60</v>
      </c>
      <c r="J13" s="245">
        <v>32</v>
      </c>
      <c r="K13" s="245">
        <v>112</v>
      </c>
      <c r="L13" s="245">
        <v>71</v>
      </c>
      <c r="M13" s="245">
        <v>40</v>
      </c>
      <c r="N13" s="245">
        <v>20</v>
      </c>
      <c r="O13" s="245">
        <v>37</v>
      </c>
      <c r="P13" s="245">
        <v>200</v>
      </c>
      <c r="Q13" s="245">
        <v>58</v>
      </c>
      <c r="R13" s="246">
        <v>62</v>
      </c>
    </row>
    <row r="14" spans="1:18" s="241" customFormat="1" ht="36">
      <c r="A14" s="128">
        <v>9</v>
      </c>
      <c r="B14" s="242" t="s">
        <v>82</v>
      </c>
      <c r="C14" s="236">
        <f t="shared" si="1"/>
        <v>827</v>
      </c>
      <c r="D14" s="243">
        <v>2.5961234038062408</v>
      </c>
      <c r="E14" s="244">
        <v>2</v>
      </c>
      <c r="F14" s="245">
        <v>40</v>
      </c>
      <c r="G14" s="245">
        <v>15</v>
      </c>
      <c r="H14" s="245">
        <v>5</v>
      </c>
      <c r="I14" s="245">
        <v>23</v>
      </c>
      <c r="J14" s="245">
        <v>5</v>
      </c>
      <c r="K14" s="245">
        <v>59</v>
      </c>
      <c r="L14" s="245">
        <v>34</v>
      </c>
      <c r="M14" s="245">
        <v>15</v>
      </c>
      <c r="N14" s="245">
        <v>5</v>
      </c>
      <c r="O14" s="245">
        <v>19</v>
      </c>
      <c r="P14" s="245">
        <v>471</v>
      </c>
      <c r="Q14" s="245">
        <v>28</v>
      </c>
      <c r="R14" s="246">
        <v>106</v>
      </c>
    </row>
    <row r="15" spans="1:18" s="241" customFormat="1" ht="18">
      <c r="A15" s="128">
        <v>10</v>
      </c>
      <c r="B15" s="242" t="s">
        <v>79</v>
      </c>
      <c r="C15" s="236">
        <f t="shared" si="1"/>
        <v>421</v>
      </c>
      <c r="D15" s="243">
        <v>1.3437928729728779</v>
      </c>
      <c r="E15" s="244">
        <v>11</v>
      </c>
      <c r="F15" s="245">
        <v>32</v>
      </c>
      <c r="G15" s="245">
        <v>124</v>
      </c>
      <c r="H15" s="245">
        <v>13</v>
      </c>
      <c r="I15" s="245">
        <v>43</v>
      </c>
      <c r="J15" s="245">
        <v>63</v>
      </c>
      <c r="K15" s="245">
        <v>20</v>
      </c>
      <c r="L15" s="245">
        <v>23</v>
      </c>
      <c r="M15" s="245">
        <v>25</v>
      </c>
      <c r="N15" s="245">
        <v>12</v>
      </c>
      <c r="O15" s="245">
        <v>3</v>
      </c>
      <c r="P15" s="245">
        <v>6</v>
      </c>
      <c r="Q15" s="245">
        <v>10</v>
      </c>
      <c r="R15" s="246">
        <v>36</v>
      </c>
    </row>
    <row r="16" spans="1:18" s="241" customFormat="1" ht="36">
      <c r="A16" s="128">
        <v>11</v>
      </c>
      <c r="B16" s="242" t="s">
        <v>71</v>
      </c>
      <c r="C16" s="236">
        <f t="shared" si="1"/>
        <v>456</v>
      </c>
      <c r="D16" s="243">
        <v>1.1151370176240898</v>
      </c>
      <c r="E16" s="244">
        <v>18</v>
      </c>
      <c r="F16" s="245">
        <v>43</v>
      </c>
      <c r="G16" s="245">
        <v>44</v>
      </c>
      <c r="H16" s="245">
        <v>31</v>
      </c>
      <c r="I16" s="245">
        <v>8</v>
      </c>
      <c r="J16" s="245">
        <v>7</v>
      </c>
      <c r="K16" s="245">
        <v>81</v>
      </c>
      <c r="L16" s="245">
        <v>50</v>
      </c>
      <c r="M16" s="245">
        <v>34</v>
      </c>
      <c r="N16" s="245">
        <v>23</v>
      </c>
      <c r="O16" s="245">
        <v>12</v>
      </c>
      <c r="P16" s="245">
        <v>32</v>
      </c>
      <c r="Q16" s="245">
        <v>25</v>
      </c>
      <c r="R16" s="246">
        <v>48</v>
      </c>
    </row>
    <row r="17" spans="1:18" s="241" customFormat="1" ht="54">
      <c r="A17" s="128">
        <v>12</v>
      </c>
      <c r="B17" s="242" t="s">
        <v>90</v>
      </c>
      <c r="C17" s="236">
        <f t="shared" si="1"/>
        <v>258</v>
      </c>
      <c r="D17" s="243">
        <v>1.0799591937242761</v>
      </c>
      <c r="E17" s="244">
        <v>4</v>
      </c>
      <c r="F17" s="245">
        <v>23</v>
      </c>
      <c r="G17" s="245">
        <v>6</v>
      </c>
      <c r="H17" s="245">
        <v>2</v>
      </c>
      <c r="I17" s="245">
        <v>11</v>
      </c>
      <c r="J17" s="245">
        <v>5</v>
      </c>
      <c r="K17" s="245">
        <v>33</v>
      </c>
      <c r="L17" s="245">
        <v>10</v>
      </c>
      <c r="M17" s="245">
        <v>7</v>
      </c>
      <c r="N17" s="245">
        <v>1</v>
      </c>
      <c r="O17" s="245">
        <v>8</v>
      </c>
      <c r="P17" s="245">
        <v>127</v>
      </c>
      <c r="Q17" s="245">
        <v>5</v>
      </c>
      <c r="R17" s="246">
        <v>16</v>
      </c>
    </row>
    <row r="18" spans="1:18" s="241" customFormat="1" ht="36">
      <c r="A18" s="128">
        <v>13</v>
      </c>
      <c r="B18" s="242" t="s">
        <v>72</v>
      </c>
      <c r="C18" s="236">
        <f t="shared" si="1"/>
        <v>280</v>
      </c>
      <c r="D18" s="243">
        <v>1.0623702817743694</v>
      </c>
      <c r="E18" s="244">
        <v>9</v>
      </c>
      <c r="F18" s="245">
        <v>8</v>
      </c>
      <c r="G18" s="245">
        <v>21</v>
      </c>
      <c r="H18" s="245">
        <v>17</v>
      </c>
      <c r="I18" s="245">
        <v>30</v>
      </c>
      <c r="J18" s="245">
        <v>27</v>
      </c>
      <c r="K18" s="245">
        <v>13</v>
      </c>
      <c r="L18" s="245">
        <v>35</v>
      </c>
      <c r="M18" s="245">
        <v>13</v>
      </c>
      <c r="N18" s="245">
        <v>4</v>
      </c>
      <c r="O18" s="245">
        <v>37</v>
      </c>
      <c r="P18" s="245">
        <v>11</v>
      </c>
      <c r="Q18" s="245">
        <v>9</v>
      </c>
      <c r="R18" s="246">
        <v>46</v>
      </c>
    </row>
    <row r="19" spans="1:18" s="241" customFormat="1" ht="36">
      <c r="A19" s="128">
        <v>14</v>
      </c>
      <c r="B19" s="242" t="s">
        <v>85</v>
      </c>
      <c r="C19" s="236">
        <f t="shared" si="1"/>
        <v>278</v>
      </c>
      <c r="D19" s="243">
        <v>0.99905019875470502</v>
      </c>
      <c r="E19" s="244">
        <v>2</v>
      </c>
      <c r="F19" s="245">
        <v>19</v>
      </c>
      <c r="G19" s="245">
        <v>29</v>
      </c>
      <c r="H19" s="245">
        <v>2</v>
      </c>
      <c r="I19" s="245">
        <v>9</v>
      </c>
      <c r="J19" s="245">
        <v>7</v>
      </c>
      <c r="K19" s="245">
        <v>14</v>
      </c>
      <c r="L19" s="245">
        <v>22</v>
      </c>
      <c r="M19" s="245">
        <v>9</v>
      </c>
      <c r="N19" s="245">
        <v>3</v>
      </c>
      <c r="O19" s="245">
        <v>26</v>
      </c>
      <c r="P19" s="245">
        <v>56</v>
      </c>
      <c r="Q19" s="245">
        <v>12</v>
      </c>
      <c r="R19" s="246">
        <v>68</v>
      </c>
    </row>
    <row r="20" spans="1:18" s="247" customFormat="1" ht="36">
      <c r="A20" s="128">
        <v>15</v>
      </c>
      <c r="B20" s="242" t="s">
        <v>67</v>
      </c>
      <c r="C20" s="236">
        <f t="shared" si="1"/>
        <v>239</v>
      </c>
      <c r="D20" s="243">
        <v>0.96739015724487276</v>
      </c>
      <c r="E20" s="244">
        <v>14</v>
      </c>
      <c r="F20" s="245">
        <v>73</v>
      </c>
      <c r="G20" s="245">
        <v>22</v>
      </c>
      <c r="H20" s="245">
        <v>0</v>
      </c>
      <c r="I20" s="245">
        <v>8</v>
      </c>
      <c r="J20" s="245">
        <v>7</v>
      </c>
      <c r="K20" s="245">
        <v>21</v>
      </c>
      <c r="L20" s="245">
        <v>14</v>
      </c>
      <c r="M20" s="245">
        <v>7</v>
      </c>
      <c r="N20" s="245">
        <v>3</v>
      </c>
      <c r="O20" s="245">
        <v>11</v>
      </c>
      <c r="P20" s="245">
        <v>30</v>
      </c>
      <c r="Q20" s="245">
        <v>19</v>
      </c>
      <c r="R20" s="246">
        <v>10</v>
      </c>
    </row>
    <row r="21" spans="1:18" s="247" customFormat="1" ht="90">
      <c r="A21" s="128">
        <v>16</v>
      </c>
      <c r="B21" s="242" t="s">
        <v>131</v>
      </c>
      <c r="C21" s="236">
        <f t="shared" si="1"/>
        <v>323</v>
      </c>
      <c r="D21" s="243">
        <v>0.91110563900517105</v>
      </c>
      <c r="E21" s="244">
        <v>8</v>
      </c>
      <c r="F21" s="245">
        <v>33</v>
      </c>
      <c r="G21" s="245">
        <v>10</v>
      </c>
      <c r="H21" s="245">
        <v>10</v>
      </c>
      <c r="I21" s="245">
        <v>5</v>
      </c>
      <c r="J21" s="245">
        <v>2</v>
      </c>
      <c r="K21" s="245">
        <v>28</v>
      </c>
      <c r="L21" s="245">
        <v>18</v>
      </c>
      <c r="M21" s="245">
        <v>8</v>
      </c>
      <c r="N21" s="245">
        <v>3</v>
      </c>
      <c r="O21" s="245">
        <v>66</v>
      </c>
      <c r="P21" s="245">
        <v>38</v>
      </c>
      <c r="Q21" s="245">
        <v>49</v>
      </c>
      <c r="R21" s="246">
        <v>45</v>
      </c>
    </row>
    <row r="22" spans="1:18" s="247" customFormat="1" ht="36">
      <c r="A22" s="128">
        <v>17</v>
      </c>
      <c r="B22" s="242" t="s">
        <v>132</v>
      </c>
      <c r="C22" s="236">
        <f t="shared" si="1"/>
        <v>229</v>
      </c>
      <c r="D22" s="243">
        <v>0.8653744679354135</v>
      </c>
      <c r="E22" s="244">
        <v>6</v>
      </c>
      <c r="F22" s="245">
        <v>13</v>
      </c>
      <c r="G22" s="245">
        <v>8</v>
      </c>
      <c r="H22" s="245">
        <v>3</v>
      </c>
      <c r="I22" s="245">
        <v>7</v>
      </c>
      <c r="J22" s="245">
        <v>10</v>
      </c>
      <c r="K22" s="245">
        <v>11</v>
      </c>
      <c r="L22" s="245">
        <v>4</v>
      </c>
      <c r="M22" s="245">
        <v>4</v>
      </c>
      <c r="N22" s="245">
        <v>6</v>
      </c>
      <c r="O22" s="245">
        <v>22</v>
      </c>
      <c r="P22" s="245">
        <v>20</v>
      </c>
      <c r="Q22" s="245">
        <v>17</v>
      </c>
      <c r="R22" s="246">
        <v>98</v>
      </c>
    </row>
    <row r="23" spans="1:18" s="247" customFormat="1" ht="72">
      <c r="A23" s="128">
        <v>18</v>
      </c>
      <c r="B23" s="242" t="s">
        <v>133</v>
      </c>
      <c r="C23" s="236">
        <f t="shared" si="1"/>
        <v>172</v>
      </c>
      <c r="D23" s="243">
        <v>0.7457698666760475</v>
      </c>
      <c r="E23" s="244">
        <v>4</v>
      </c>
      <c r="F23" s="245">
        <v>6</v>
      </c>
      <c r="G23" s="245">
        <v>35</v>
      </c>
      <c r="H23" s="245">
        <v>1</v>
      </c>
      <c r="I23" s="245">
        <v>2</v>
      </c>
      <c r="J23" s="245">
        <v>2</v>
      </c>
      <c r="K23" s="245">
        <v>9</v>
      </c>
      <c r="L23" s="245">
        <v>18</v>
      </c>
      <c r="M23" s="245">
        <v>4</v>
      </c>
      <c r="N23" s="245">
        <v>6</v>
      </c>
      <c r="O23" s="245">
        <v>8</v>
      </c>
      <c r="P23" s="245">
        <v>10</v>
      </c>
      <c r="Q23" s="245">
        <v>8</v>
      </c>
      <c r="R23" s="246">
        <v>59</v>
      </c>
    </row>
    <row r="24" spans="1:18" s="247" customFormat="1" ht="36">
      <c r="A24" s="128">
        <v>19</v>
      </c>
      <c r="B24" s="242" t="s">
        <v>70</v>
      </c>
      <c r="C24" s="236">
        <f t="shared" si="1"/>
        <v>172</v>
      </c>
      <c r="D24" s="243">
        <v>0.61209413585675587</v>
      </c>
      <c r="E24" s="244">
        <v>10</v>
      </c>
      <c r="F24" s="245">
        <v>7</v>
      </c>
      <c r="G24" s="245">
        <v>9</v>
      </c>
      <c r="H24" s="245">
        <v>6</v>
      </c>
      <c r="I24" s="245">
        <v>8</v>
      </c>
      <c r="J24" s="245">
        <v>5</v>
      </c>
      <c r="K24" s="245">
        <v>6</v>
      </c>
      <c r="L24" s="245">
        <v>12</v>
      </c>
      <c r="M24" s="245">
        <v>4</v>
      </c>
      <c r="N24" s="245">
        <v>2</v>
      </c>
      <c r="O24" s="245">
        <v>14</v>
      </c>
      <c r="P24" s="245">
        <v>31</v>
      </c>
      <c r="Q24" s="245">
        <v>14</v>
      </c>
      <c r="R24" s="246">
        <v>44</v>
      </c>
    </row>
    <row r="25" spans="1:18" s="247" customFormat="1" ht="36">
      <c r="A25" s="128">
        <v>20</v>
      </c>
      <c r="B25" s="242" t="s">
        <v>80</v>
      </c>
      <c r="C25" s="236">
        <f t="shared" si="1"/>
        <v>132</v>
      </c>
      <c r="D25" s="243">
        <v>0.50304288176733392</v>
      </c>
      <c r="E25" s="244">
        <v>1</v>
      </c>
      <c r="F25" s="245">
        <v>18</v>
      </c>
      <c r="G25" s="245">
        <v>47</v>
      </c>
      <c r="H25" s="245">
        <v>4</v>
      </c>
      <c r="I25" s="245">
        <v>11</v>
      </c>
      <c r="J25" s="245">
        <v>5</v>
      </c>
      <c r="K25" s="245">
        <v>5</v>
      </c>
      <c r="L25" s="245">
        <v>19</v>
      </c>
      <c r="M25" s="245">
        <v>4</v>
      </c>
      <c r="N25" s="245">
        <v>0</v>
      </c>
      <c r="O25" s="245">
        <v>3</v>
      </c>
      <c r="P25" s="245">
        <v>3</v>
      </c>
      <c r="Q25" s="245">
        <v>0</v>
      </c>
      <c r="R25" s="246">
        <v>12</v>
      </c>
    </row>
    <row r="26" spans="1:18" s="247" customFormat="1" ht="36">
      <c r="A26" s="128">
        <v>21</v>
      </c>
      <c r="B26" s="242" t="s">
        <v>73</v>
      </c>
      <c r="C26" s="236">
        <f t="shared" si="1"/>
        <v>195</v>
      </c>
      <c r="D26" s="243">
        <v>0.46082949308755761</v>
      </c>
      <c r="E26" s="244">
        <v>14</v>
      </c>
      <c r="F26" s="245">
        <v>3</v>
      </c>
      <c r="G26" s="245">
        <v>24</v>
      </c>
      <c r="H26" s="245">
        <v>4</v>
      </c>
      <c r="I26" s="245">
        <v>35</v>
      </c>
      <c r="J26" s="245">
        <v>5</v>
      </c>
      <c r="K26" s="245">
        <v>0</v>
      </c>
      <c r="L26" s="245">
        <v>16</v>
      </c>
      <c r="M26" s="245">
        <v>51</v>
      </c>
      <c r="N26" s="245">
        <v>3</v>
      </c>
      <c r="O26" s="245">
        <v>6</v>
      </c>
      <c r="P26" s="245">
        <v>11</v>
      </c>
      <c r="Q26" s="245">
        <v>15</v>
      </c>
      <c r="R26" s="246">
        <v>8</v>
      </c>
    </row>
    <row r="27" spans="1:18" ht="72">
      <c r="A27" s="128">
        <v>22</v>
      </c>
      <c r="B27" s="242" t="s">
        <v>89</v>
      </c>
      <c r="C27" s="236">
        <f t="shared" si="1"/>
        <v>74</v>
      </c>
      <c r="D27" s="243">
        <v>0.30956485031835934</v>
      </c>
      <c r="E27" s="244">
        <v>0</v>
      </c>
      <c r="F27" s="245">
        <v>0</v>
      </c>
      <c r="G27" s="245">
        <v>11</v>
      </c>
      <c r="H27" s="245">
        <v>3</v>
      </c>
      <c r="I27" s="245">
        <v>8</v>
      </c>
      <c r="J27" s="245">
        <v>11</v>
      </c>
      <c r="K27" s="245">
        <v>1</v>
      </c>
      <c r="L27" s="245">
        <v>8</v>
      </c>
      <c r="M27" s="245">
        <v>1</v>
      </c>
      <c r="N27" s="245">
        <v>4</v>
      </c>
      <c r="O27" s="245">
        <v>6</v>
      </c>
      <c r="P27" s="245">
        <v>7</v>
      </c>
      <c r="Q27" s="245">
        <v>1</v>
      </c>
      <c r="R27" s="246">
        <v>13</v>
      </c>
    </row>
    <row r="28" spans="1:18" ht="54">
      <c r="A28" s="128">
        <v>23</v>
      </c>
      <c r="B28" s="129" t="s">
        <v>134</v>
      </c>
      <c r="C28" s="236">
        <f t="shared" si="1"/>
        <v>85</v>
      </c>
      <c r="D28" s="243">
        <v>0.29549372075843389</v>
      </c>
      <c r="E28" s="244">
        <v>4</v>
      </c>
      <c r="F28" s="245">
        <v>7</v>
      </c>
      <c r="G28" s="245">
        <v>3</v>
      </c>
      <c r="H28" s="245">
        <v>1</v>
      </c>
      <c r="I28" s="245">
        <v>4</v>
      </c>
      <c r="J28" s="245">
        <v>4</v>
      </c>
      <c r="K28" s="245">
        <v>6</v>
      </c>
      <c r="L28" s="245">
        <v>10</v>
      </c>
      <c r="M28" s="245">
        <v>1</v>
      </c>
      <c r="N28" s="245">
        <v>2</v>
      </c>
      <c r="O28" s="245">
        <v>18</v>
      </c>
      <c r="P28" s="245">
        <v>4</v>
      </c>
      <c r="Q28" s="245">
        <v>4</v>
      </c>
      <c r="R28" s="246">
        <v>17</v>
      </c>
    </row>
    <row r="29" spans="1:18" ht="18">
      <c r="A29" s="128">
        <v>24</v>
      </c>
      <c r="B29" s="242" t="s">
        <v>69</v>
      </c>
      <c r="C29" s="236">
        <f t="shared" si="1"/>
        <v>81</v>
      </c>
      <c r="D29" s="243">
        <v>0.26735146163858303</v>
      </c>
      <c r="E29" s="244">
        <v>0</v>
      </c>
      <c r="F29" s="245">
        <v>11</v>
      </c>
      <c r="G29" s="245">
        <v>2</v>
      </c>
      <c r="H29" s="245">
        <v>0</v>
      </c>
      <c r="I29" s="245">
        <v>6</v>
      </c>
      <c r="J29" s="245">
        <v>4</v>
      </c>
      <c r="K29" s="245">
        <v>7</v>
      </c>
      <c r="L29" s="245">
        <v>1</v>
      </c>
      <c r="M29" s="245">
        <v>3</v>
      </c>
      <c r="N29" s="245">
        <v>1</v>
      </c>
      <c r="O29" s="245">
        <v>3</v>
      </c>
      <c r="P29" s="245">
        <v>9</v>
      </c>
      <c r="Q29" s="245">
        <v>8</v>
      </c>
      <c r="R29" s="246">
        <v>26</v>
      </c>
    </row>
    <row r="30" spans="1:18" ht="54">
      <c r="A30" s="128">
        <v>25</v>
      </c>
      <c r="B30" s="242" t="s">
        <v>92</v>
      </c>
      <c r="C30" s="236">
        <f t="shared" si="1"/>
        <v>67</v>
      </c>
      <c r="D30" s="243">
        <v>0.2286558553487881</v>
      </c>
      <c r="E30" s="244">
        <v>0</v>
      </c>
      <c r="F30" s="245">
        <v>0</v>
      </c>
      <c r="G30" s="245">
        <v>25</v>
      </c>
      <c r="H30" s="245">
        <v>2</v>
      </c>
      <c r="I30" s="245">
        <v>1</v>
      </c>
      <c r="J30" s="245">
        <v>0</v>
      </c>
      <c r="K30" s="245">
        <v>3</v>
      </c>
      <c r="L30" s="245">
        <v>4</v>
      </c>
      <c r="M30" s="245">
        <v>2</v>
      </c>
      <c r="N30" s="245">
        <v>0</v>
      </c>
      <c r="O30" s="245">
        <v>1</v>
      </c>
      <c r="P30" s="245">
        <v>12</v>
      </c>
      <c r="Q30" s="245">
        <v>3</v>
      </c>
      <c r="R30" s="246">
        <v>14</v>
      </c>
    </row>
    <row r="31" spans="1:18" ht="18">
      <c r="A31" s="128">
        <v>26</v>
      </c>
      <c r="B31" s="242" t="s">
        <v>84</v>
      </c>
      <c r="C31" s="236">
        <f t="shared" si="1"/>
        <v>79</v>
      </c>
      <c r="D31" s="243">
        <v>0.2145847257888627</v>
      </c>
      <c r="E31" s="244">
        <v>2</v>
      </c>
      <c r="F31" s="245">
        <v>9</v>
      </c>
      <c r="G31" s="245">
        <v>3</v>
      </c>
      <c r="H31" s="245">
        <v>2</v>
      </c>
      <c r="I31" s="245">
        <v>4</v>
      </c>
      <c r="J31" s="245">
        <v>3</v>
      </c>
      <c r="K31" s="245">
        <v>5</v>
      </c>
      <c r="L31" s="245">
        <v>4</v>
      </c>
      <c r="M31" s="245">
        <v>3</v>
      </c>
      <c r="N31" s="245">
        <v>2</v>
      </c>
      <c r="O31" s="245">
        <v>10</v>
      </c>
      <c r="P31" s="245">
        <v>8</v>
      </c>
      <c r="Q31" s="245">
        <v>3</v>
      </c>
      <c r="R31" s="246">
        <v>21</v>
      </c>
    </row>
    <row r="32" spans="1:18" ht="36">
      <c r="A32" s="128">
        <v>27</v>
      </c>
      <c r="B32" s="242" t="s">
        <v>81</v>
      </c>
      <c r="C32" s="236">
        <f t="shared" si="1"/>
        <v>58</v>
      </c>
      <c r="D32" s="243">
        <v>0.21106694339888135</v>
      </c>
      <c r="E32" s="244">
        <v>6</v>
      </c>
      <c r="F32" s="245">
        <v>9</v>
      </c>
      <c r="G32" s="245">
        <v>7</v>
      </c>
      <c r="H32" s="245">
        <v>3</v>
      </c>
      <c r="I32" s="245">
        <v>3</v>
      </c>
      <c r="J32" s="245">
        <v>0</v>
      </c>
      <c r="K32" s="245">
        <v>0</v>
      </c>
      <c r="L32" s="245">
        <v>4</v>
      </c>
      <c r="M32" s="245">
        <v>3</v>
      </c>
      <c r="N32" s="245">
        <v>1</v>
      </c>
      <c r="O32" s="245">
        <v>1</v>
      </c>
      <c r="P32" s="245">
        <v>3</v>
      </c>
      <c r="Q32" s="245">
        <v>4</v>
      </c>
      <c r="R32" s="246">
        <v>14</v>
      </c>
    </row>
    <row r="33" spans="1:18" ht="18">
      <c r="A33" s="128">
        <v>28</v>
      </c>
      <c r="B33" s="242" t="s">
        <v>74</v>
      </c>
      <c r="C33" s="236">
        <f t="shared" si="1"/>
        <v>40</v>
      </c>
      <c r="D33" s="243">
        <v>0.16533577232912372</v>
      </c>
      <c r="E33" s="244">
        <v>0</v>
      </c>
      <c r="F33" s="245">
        <v>3</v>
      </c>
      <c r="G33" s="245">
        <v>0</v>
      </c>
      <c r="H33" s="245">
        <v>0</v>
      </c>
      <c r="I33" s="245">
        <v>6</v>
      </c>
      <c r="J33" s="245">
        <v>4</v>
      </c>
      <c r="K33" s="245">
        <v>0</v>
      </c>
      <c r="L33" s="245">
        <v>3</v>
      </c>
      <c r="M33" s="245">
        <v>0</v>
      </c>
      <c r="N33" s="245">
        <v>0</v>
      </c>
      <c r="O33" s="245">
        <v>1</v>
      </c>
      <c r="P33" s="245">
        <v>2</v>
      </c>
      <c r="Q33" s="245">
        <v>3</v>
      </c>
      <c r="R33" s="246">
        <v>18</v>
      </c>
    </row>
    <row r="34" spans="1:18" ht="36">
      <c r="A34" s="128">
        <v>29</v>
      </c>
      <c r="B34" s="242" t="s">
        <v>68</v>
      </c>
      <c r="C34" s="236">
        <f t="shared" si="1"/>
        <v>45</v>
      </c>
      <c r="D34" s="243">
        <v>0.12312238364934745</v>
      </c>
      <c r="E34" s="244">
        <v>5</v>
      </c>
      <c r="F34" s="245">
        <v>6</v>
      </c>
      <c r="G34" s="245">
        <v>3</v>
      </c>
      <c r="H34" s="245">
        <v>0</v>
      </c>
      <c r="I34" s="245">
        <v>1</v>
      </c>
      <c r="J34" s="245">
        <v>0</v>
      </c>
      <c r="K34" s="245">
        <v>3</v>
      </c>
      <c r="L34" s="245">
        <v>0</v>
      </c>
      <c r="M34" s="245">
        <v>2</v>
      </c>
      <c r="N34" s="245">
        <v>0</v>
      </c>
      <c r="O34" s="245">
        <v>14</v>
      </c>
      <c r="P34" s="245">
        <v>5</v>
      </c>
      <c r="Q34" s="245">
        <v>1</v>
      </c>
      <c r="R34" s="246">
        <v>5</v>
      </c>
    </row>
    <row r="35" spans="1:18" ht="18">
      <c r="A35" s="130">
        <v>30</v>
      </c>
      <c r="B35" s="248" t="s">
        <v>93</v>
      </c>
      <c r="C35" s="236">
        <f>+E35+F35+G35+H35+I35+J35+K35+L35+M35+N35+O35+P35+Q35+R35</f>
        <v>58</v>
      </c>
      <c r="D35" s="249">
        <v>0.20051359622893727</v>
      </c>
      <c r="E35" s="250">
        <v>1</v>
      </c>
      <c r="F35" s="251">
        <v>5</v>
      </c>
      <c r="G35" s="251">
        <v>9</v>
      </c>
      <c r="H35" s="251">
        <v>1</v>
      </c>
      <c r="I35" s="251">
        <v>0</v>
      </c>
      <c r="J35" s="251">
        <v>2</v>
      </c>
      <c r="K35" s="251">
        <v>7</v>
      </c>
      <c r="L35" s="251">
        <v>8</v>
      </c>
      <c r="M35" s="251">
        <v>4</v>
      </c>
      <c r="N35" s="251">
        <v>1</v>
      </c>
      <c r="O35" s="251">
        <v>5</v>
      </c>
      <c r="P35" s="251">
        <v>1</v>
      </c>
      <c r="Q35" s="251">
        <v>1</v>
      </c>
      <c r="R35" s="252">
        <v>13</v>
      </c>
    </row>
  </sheetData>
  <mergeCells count="5">
    <mergeCell ref="A1:R1"/>
    <mergeCell ref="A2:R2"/>
    <mergeCell ref="A3:R3"/>
    <mergeCell ref="C4:D4"/>
    <mergeCell ref="A5:B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44" fitToHeight="100" orientation="portrait" horizontalDpi="4294967293" r:id="rId1"/>
  <headerFooter differentFirst="1">
    <oddHeader>&amp;C&amp;"Arial,обычный"&amp;12&amp;P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Аъзолар</vt:lpstr>
      <vt:lpstr>Иш ўрни</vt:lpstr>
      <vt:lpstr>лойиҳалар 2020й</vt:lpstr>
      <vt:lpstr>лойиҳалар ПО БАНКАМ</vt:lpstr>
      <vt:lpstr>Аъзолар бўйича маълумот</vt:lpstr>
      <vt:lpstr>Аъзолар бўйича маълумот  (2)</vt:lpstr>
      <vt:lpstr>освоение</vt:lpstr>
      <vt:lpstr>Каталог ва реестр</vt:lpstr>
      <vt:lpstr>Фаолиятлар</vt:lpstr>
      <vt:lpstr>шогирдлар</vt:lpstr>
      <vt:lpstr>ҳунармандлар таркиби</vt:lpstr>
      <vt:lpstr>фаолият тўхтатган</vt:lpstr>
      <vt:lpstr>Аъзолар!Print_Area</vt:lpstr>
      <vt:lpstr>'Иш ўрни'!Print_Area</vt:lpstr>
      <vt:lpstr>'лойиҳалар 2020й'!Print_Area</vt:lpstr>
      <vt:lpstr>'Аъзолар бўйича маълумот  (2)'!Заголовки_для_печати</vt:lpstr>
      <vt:lpstr>Фаолиятлар!Заголовки_для_печати</vt:lpstr>
      <vt:lpstr>Аъзолар!Область_печати</vt:lpstr>
      <vt:lpstr>'Аъзолар бўйича маълумот  (2)'!Область_печати</vt:lpstr>
      <vt:lpstr>'Иш ўрни'!Область_печати</vt:lpstr>
      <vt:lpstr>'Каталог ва реестр'!Область_печати</vt:lpstr>
      <vt:lpstr>'лойиҳалар 2020й'!Область_печати</vt:lpstr>
      <vt:lpstr>'лойиҳалар ПО БАНКАМ'!Область_печати</vt:lpstr>
      <vt:lpstr>освоение!Область_печати</vt:lpstr>
      <vt:lpstr>шогирдлар!Область_печати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Hunar.uz</dc:creator>
  <cp:lastModifiedBy>User</cp:lastModifiedBy>
  <cp:lastPrinted>2020-08-28T11:59:31Z</cp:lastPrinted>
  <dcterms:created xsi:type="dcterms:W3CDTF">2019-08-14T12:57:21Z</dcterms:created>
  <dcterms:modified xsi:type="dcterms:W3CDTF">2020-10-25T11:15:11Z</dcterms:modified>
</cp:coreProperties>
</file>